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SO 0 - Vedlejší a ostatní..." sheetId="2" r:id="rId2"/>
    <sheet name="SO 1 - Výstavba chodníku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0 - Vedlejší a ostatní...'!$C$84:$K$108</definedName>
    <definedName name="_xlnm.Print_Area" localSheetId="1">'SO 0 - Vedlejší a ostatní...'!$C$4:$J$39,'SO 0 - Vedlejší a ostatní...'!$C$45:$J$66,'SO 0 - Vedlejší a ostatní...'!$C$72:$K$108</definedName>
    <definedName name="_xlnm.Print_Titles" localSheetId="1">'SO 0 - Vedlejší a ostatní...'!$84:$84</definedName>
    <definedName name="_xlnm._FilterDatabase" localSheetId="2" hidden="1">'SO 1 - Výstavba chodníku'!$C$88:$K$336</definedName>
    <definedName name="_xlnm.Print_Area" localSheetId="2">'SO 1 - Výstavba chodníku'!$C$4:$J$39,'SO 1 - Výstavba chodníku'!$C$45:$J$70,'SO 1 - Výstavba chodníku'!$C$76:$K$336</definedName>
    <definedName name="_xlnm.Print_Titles" localSheetId="2">'SO 1 - Výstavba chodníku'!$88:$88</definedName>
    <definedName name="_xlnm.Print_Area" localSheetId="3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336"/>
  <c r="BH336"/>
  <c r="BG336"/>
  <c r="BF336"/>
  <c r="T336"/>
  <c r="T335"/>
  <c r="T334"/>
  <c r="R336"/>
  <c r="R335"/>
  <c r="R334"/>
  <c r="P336"/>
  <c r="P335"/>
  <c r="P334"/>
  <c r="BI333"/>
  <c r="BH333"/>
  <c r="BG333"/>
  <c r="BF333"/>
  <c r="T333"/>
  <c r="T332"/>
  <c r="T331"/>
  <c r="R333"/>
  <c r="R332"/>
  <c r="R331"/>
  <c r="P333"/>
  <c r="P332"/>
  <c r="P331"/>
  <c r="BI330"/>
  <c r="BH330"/>
  <c r="BG330"/>
  <c r="BF330"/>
  <c r="T330"/>
  <c r="T329"/>
  <c r="R330"/>
  <c r="R329"/>
  <c r="P330"/>
  <c r="P329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7"/>
  <c r="BH317"/>
  <c r="BG317"/>
  <c r="BF317"/>
  <c r="T317"/>
  <c r="R317"/>
  <c r="P317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5"/>
  <c r="BH295"/>
  <c r="BG295"/>
  <c r="BF295"/>
  <c r="T295"/>
  <c r="R295"/>
  <c r="P295"/>
  <c r="BI292"/>
  <c r="BH292"/>
  <c r="BG292"/>
  <c r="BF292"/>
  <c r="T292"/>
  <c r="R292"/>
  <c r="P292"/>
  <c r="BI290"/>
  <c r="BH290"/>
  <c r="BG290"/>
  <c r="BF290"/>
  <c r="T290"/>
  <c r="R290"/>
  <c r="P290"/>
  <c r="BI287"/>
  <c r="BH287"/>
  <c r="BG287"/>
  <c r="BF287"/>
  <c r="T287"/>
  <c r="R287"/>
  <c r="P287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1"/>
  <c r="BH251"/>
  <c r="BG251"/>
  <c r="BF251"/>
  <c r="T251"/>
  <c r="R251"/>
  <c r="P251"/>
  <c r="BI245"/>
  <c r="BH245"/>
  <c r="BG245"/>
  <c r="BF245"/>
  <c r="T245"/>
  <c r="R245"/>
  <c r="P245"/>
  <c r="BI240"/>
  <c r="BH240"/>
  <c r="BG240"/>
  <c r="BF240"/>
  <c r="T240"/>
  <c r="R240"/>
  <c r="P240"/>
  <c r="BI234"/>
  <c r="BH234"/>
  <c r="BG234"/>
  <c r="BF234"/>
  <c r="T234"/>
  <c r="R234"/>
  <c r="P234"/>
  <c r="BI228"/>
  <c r="BH228"/>
  <c r="BG228"/>
  <c r="BF228"/>
  <c r="T228"/>
  <c r="R228"/>
  <c r="P228"/>
  <c r="BI221"/>
  <c r="BH221"/>
  <c r="BG221"/>
  <c r="BF221"/>
  <c r="T221"/>
  <c r="R221"/>
  <c r="P221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4"/>
  <c r="BH194"/>
  <c r="BG194"/>
  <c r="BF194"/>
  <c r="T194"/>
  <c r="R194"/>
  <c r="P194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2"/>
  <c r="BH102"/>
  <c r="BG102"/>
  <c r="BF102"/>
  <c r="T102"/>
  <c r="R102"/>
  <c r="P102"/>
  <c r="BI97"/>
  <c r="BH97"/>
  <c r="BG97"/>
  <c r="BF97"/>
  <c r="T97"/>
  <c r="R97"/>
  <c r="P97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86"/>
  <c r="J17"/>
  <c r="J12"/>
  <c r="J83"/>
  <c r="E7"/>
  <c r="E48"/>
  <c i="2" r="J37"/>
  <c r="J36"/>
  <c i="1" r="AY55"/>
  <c i="2" r="J35"/>
  <c i="1" r="AX55"/>
  <c i="2"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T103"/>
  <c r="R104"/>
  <c r="R103"/>
  <c r="P104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T96"/>
  <c r="R97"/>
  <c r="R96"/>
  <c r="P97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79"/>
  <c r="E7"/>
  <c r="E48"/>
  <c i="1" r="L50"/>
  <c r="AM50"/>
  <c r="AM49"/>
  <c r="L49"/>
  <c r="AM47"/>
  <c r="L47"/>
  <c r="L45"/>
  <c r="L44"/>
  <c i="3" r="J296"/>
  <c r="BK194"/>
  <c r="J110"/>
  <c r="J295"/>
  <c r="BK245"/>
  <c i="2" r="BK106"/>
  <c i="3" r="BK298"/>
  <c r="J146"/>
  <c r="J303"/>
  <c r="J141"/>
  <c r="BK97"/>
  <c r="BK260"/>
  <c r="BK152"/>
  <c i="2" r="J101"/>
  <c i="3" r="J312"/>
  <c r="J269"/>
  <c r="BK207"/>
  <c r="J143"/>
  <c r="BK149"/>
  <c r="BK262"/>
  <c r="BK143"/>
  <c r="BK312"/>
  <c r="BK251"/>
  <c r="BK131"/>
  <c r="J330"/>
  <c r="J210"/>
  <c i="2" r="BK101"/>
  <c i="3" r="BK290"/>
  <c r="J138"/>
  <c r="BK296"/>
  <c r="BK221"/>
  <c r="J92"/>
  <c r="J279"/>
  <c r="J228"/>
  <c r="BK155"/>
  <c i="2" r="J92"/>
  <c r="BK94"/>
  <c i="3" r="J323"/>
  <c r="BK240"/>
  <c r="J133"/>
  <c r="J333"/>
  <c r="BK276"/>
  <c r="J207"/>
  <c i="2" r="J89"/>
  <c i="3" r="J290"/>
  <c r="J149"/>
  <c r="J306"/>
  <c r="BK157"/>
  <c i="2" r="J88"/>
  <c i="3" r="J273"/>
  <c r="J157"/>
  <c i="2" r="BK108"/>
  <c r="J90"/>
  <c i="3" r="J292"/>
  <c r="J240"/>
  <c r="BK138"/>
  <c r="BK173"/>
  <c r="J298"/>
  <c r="BK201"/>
  <c r="BK146"/>
  <c r="J336"/>
  <c r="J260"/>
  <c r="J199"/>
  <c r="BK326"/>
  <c r="BK228"/>
  <c r="J309"/>
  <c r="BK256"/>
  <c r="BK129"/>
  <c r="BK333"/>
  <c r="BK234"/>
  <c r="J184"/>
  <c i="2" r="J104"/>
  <c r="BK89"/>
  <c i="3" r="J287"/>
  <c r="J201"/>
  <c r="BK92"/>
  <c r="BK181"/>
  <c i="1" r="AS54"/>
  <c i="3" r="J300"/>
  <c r="J245"/>
  <c r="J152"/>
  <c r="J326"/>
  <c r="J271"/>
  <c r="J113"/>
  <c r="BK287"/>
  <c r="BK204"/>
  <c i="2" r="J97"/>
  <c i="3" r="BK271"/>
  <c r="J107"/>
  <c r="BK279"/>
  <c r="J194"/>
  <c r="J97"/>
  <c r="BK300"/>
  <c r="J256"/>
  <c r="J129"/>
  <c r="J178"/>
  <c i="2" r="BK90"/>
  <c i="3" r="BK320"/>
  <c r="J175"/>
  <c i="2" r="BK92"/>
  <c i="3" r="BK292"/>
  <c r="BK187"/>
  <c r="BK269"/>
  <c r="BK184"/>
  <c r="BK317"/>
  <c r="BK178"/>
  <c i="2" r="BK97"/>
  <c i="3" r="J276"/>
  <c r="J204"/>
  <c r="J102"/>
  <c r="BK323"/>
  <c r="J262"/>
  <c r="J187"/>
  <c r="BK102"/>
  <c i="2" r="BK88"/>
  <c i="3" r="BK113"/>
  <c r="BK282"/>
  <c r="J155"/>
  <c r="J317"/>
  <c r="J258"/>
  <c i="2" r="J106"/>
  <c i="3" r="BK267"/>
  <c i="2" r="BK104"/>
  <c i="3" r="BK295"/>
  <c r="J221"/>
  <c r="BK110"/>
  <c r="BK309"/>
  <c r="BK210"/>
  <c i="2" r="J94"/>
  <c i="3" r="J320"/>
  <c r="BK273"/>
  <c r="J181"/>
  <c i="2" r="J99"/>
  <c i="3" r="BK141"/>
  <c r="BK330"/>
  <c r="BK199"/>
  <c i="2" r="BK99"/>
  <c i="3" r="BK303"/>
  <c r="J234"/>
  <c i="2" r="J108"/>
  <c i="3" r="J251"/>
  <c r="BK133"/>
  <c r="J282"/>
  <c r="J131"/>
  <c r="BK336"/>
  <c r="J267"/>
  <c r="J173"/>
  <c i="2" r="BK107"/>
  <c i="3" r="BK306"/>
  <c r="BK258"/>
  <c r="BK175"/>
  <c i="2" r="J107"/>
  <c i="3" r="BK107"/>
  <c i="2" l="1" r="T87"/>
  <c r="P105"/>
  <c r="BK98"/>
  <c r="J98"/>
  <c r="J63"/>
  <c r="T105"/>
  <c r="P87"/>
  <c r="T98"/>
  <c r="BK105"/>
  <c r="J105"/>
  <c r="J65"/>
  <c i="3" r="BK91"/>
  <c r="BK209"/>
  <c r="J209"/>
  <c r="J62"/>
  <c r="BK278"/>
  <c r="J278"/>
  <c r="J63"/>
  <c i="2" r="R87"/>
  <c r="R105"/>
  <c i="3" r="T91"/>
  <c r="P209"/>
  <c r="P278"/>
  <c r="P305"/>
  <c i="2" r="BK87"/>
  <c r="J87"/>
  <c r="J61"/>
  <c r="R98"/>
  <c i="3" r="P91"/>
  <c r="P90"/>
  <c r="P89"/>
  <c i="1" r="AU56"/>
  <c i="3" r="T209"/>
  <c r="T278"/>
  <c r="R305"/>
  <c i="2" r="P98"/>
  <c i="3" r="R91"/>
  <c r="R90"/>
  <c r="R89"/>
  <c r="R209"/>
  <c r="R278"/>
  <c r="BK305"/>
  <c r="J305"/>
  <c r="J64"/>
  <c r="T305"/>
  <c r="BE102"/>
  <c r="BE157"/>
  <c r="BE194"/>
  <c r="BE199"/>
  <c r="BE201"/>
  <c r="BE330"/>
  <c i="2" r="E75"/>
  <c r="BE104"/>
  <c r="BK103"/>
  <c r="J103"/>
  <c r="J64"/>
  <c i="3" r="E79"/>
  <c r="BE97"/>
  <c r="BE107"/>
  <c r="BE133"/>
  <c r="BE149"/>
  <c r="BE184"/>
  <c r="BE204"/>
  <c r="BE234"/>
  <c r="BE251"/>
  <c r="BE260"/>
  <c r="BE267"/>
  <c r="BE271"/>
  <c r="BE276"/>
  <c r="BE298"/>
  <c r="BE317"/>
  <c r="BE326"/>
  <c i="2" r="F82"/>
  <c r="BE97"/>
  <c r="BE106"/>
  <c r="BK96"/>
  <c r="J96"/>
  <c r="J62"/>
  <c i="3" r="BE146"/>
  <c r="BE207"/>
  <c r="BE228"/>
  <c r="BE240"/>
  <c r="BE258"/>
  <c r="BE262"/>
  <c r="BE282"/>
  <c r="BE290"/>
  <c r="BE292"/>
  <c r="BE323"/>
  <c i="2" r="BE89"/>
  <c r="BE94"/>
  <c r="BE101"/>
  <c r="BE108"/>
  <c i="3" r="F55"/>
  <c r="BE92"/>
  <c r="BE113"/>
  <c r="BE210"/>
  <c r="BE245"/>
  <c r="BE269"/>
  <c r="BE287"/>
  <c r="BE312"/>
  <c i="2" r="BE88"/>
  <c r="BE90"/>
  <c r="BE107"/>
  <c i="3" r="J52"/>
  <c r="BE110"/>
  <c r="BE131"/>
  <c r="BE152"/>
  <c r="BE155"/>
  <c r="BE173"/>
  <c r="BE175"/>
  <c r="BE178"/>
  <c r="BE181"/>
  <c r="BE221"/>
  <c r="BE295"/>
  <c r="BE296"/>
  <c r="BE303"/>
  <c r="BE320"/>
  <c r="BE333"/>
  <c r="BE336"/>
  <c i="2" r="J52"/>
  <c r="BE92"/>
  <c r="BE99"/>
  <c i="3" r="BE141"/>
  <c r="BE143"/>
  <c r="BE256"/>
  <c r="BE273"/>
  <c r="BE300"/>
  <c r="BE306"/>
  <c r="BE309"/>
  <c r="BE129"/>
  <c r="BE138"/>
  <c r="BE187"/>
  <c r="BE279"/>
  <c r="BK329"/>
  <c r="J329"/>
  <c r="J65"/>
  <c r="BK332"/>
  <c r="J332"/>
  <c r="J67"/>
  <c r="BK335"/>
  <c r="J335"/>
  <c r="J69"/>
  <c i="2" r="F37"/>
  <c i="1" r="BD55"/>
  <c i="2" r="F34"/>
  <c i="1" r="BA55"/>
  <c i="3" r="J34"/>
  <c i="1" r="AW56"/>
  <c i="2" r="F35"/>
  <c i="1" r="BB55"/>
  <c i="2" r="F36"/>
  <c i="1" r="BC55"/>
  <c i="3" r="F36"/>
  <c i="1" r="BC56"/>
  <c i="3" r="F34"/>
  <c i="1" r="BA56"/>
  <c i="3" r="F37"/>
  <c i="1" r="BD56"/>
  <c i="3" r="F35"/>
  <c i="1" r="BB56"/>
  <c i="2" r="J34"/>
  <c i="1" r="AW55"/>
  <c i="3" l="1" r="BK90"/>
  <c r="J90"/>
  <c r="J60"/>
  <c i="2" r="T86"/>
  <c r="T85"/>
  <c i="3" r="T90"/>
  <c r="T89"/>
  <c i="2" r="R86"/>
  <c r="R85"/>
  <c r="P86"/>
  <c r="P85"/>
  <c i="1" r="AU55"/>
  <c i="2" r="BK86"/>
  <c r="BK85"/>
  <c r="J85"/>
  <c i="3" r="J91"/>
  <c r="J61"/>
  <c r="BK331"/>
  <c r="J331"/>
  <c r="J66"/>
  <c r="BK334"/>
  <c r="J334"/>
  <c r="J68"/>
  <c i="1" r="BD54"/>
  <c r="W33"/>
  <c i="2" r="J30"/>
  <c i="1" r="AG55"/>
  <c i="2" r="J33"/>
  <c i="1" r="AV55"/>
  <c r="AT55"/>
  <c i="3" r="J33"/>
  <c i="1" r="AV56"/>
  <c r="AT56"/>
  <c i="3" r="F33"/>
  <c i="1" r="AZ56"/>
  <c r="AU54"/>
  <c r="BB54"/>
  <c r="AX54"/>
  <c i="2" r="F33"/>
  <c i="1" r="AZ55"/>
  <c r="BA54"/>
  <c r="AW54"/>
  <c r="AK30"/>
  <c r="BC54"/>
  <c r="W32"/>
  <c i="2" l="1" r="J39"/>
  <c i="3" r="BK89"/>
  <c r="J89"/>
  <c r="J59"/>
  <c i="2" r="J59"/>
  <c r="J86"/>
  <c r="J60"/>
  <c i="1" r="AN55"/>
  <c r="W30"/>
  <c r="AY54"/>
  <c r="AZ54"/>
  <c r="W29"/>
  <c r="W31"/>
  <c l="1" r="AV54"/>
  <c r="AK29"/>
  <c i="3" r="J30"/>
  <c i="1" r="AG56"/>
  <c r="AN56"/>
  <c i="3" l="1" r="J39"/>
  <c i="1" r="AG54"/>
  <c r="AT54"/>
  <c l="1" r="AN54"/>
  <c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<sst xmlns="http://schemas.openxmlformats.org/spreadsheetml/2006/main">
  <si>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</si>
  <si>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</si>
  <si>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</si>
  <si>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</si>
  <si>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</si>
  <si>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{4cce3066-837b-437e-b0f7-4c05a8334885}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</si>
  <si>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</si>
  <si>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</si>
  <si>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</si>
  <si>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</si>
  <si>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</si>
  <si>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</si>
  <si>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</si>
  <si>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</si>
  <si>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2021008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</si>
  <si>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</si>
  <si>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</si>
  <si>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Chodník od hřbitova po ul. Stromovka, Varnsdorf</t>
  </si>
  <si>
    <t>KSO:</t>
  </si>
  <si>
    <t/>
  </si>
  <si>
    <t>CC-CZ:</t>
  </si>
  <si>
    <t>Místo:</t>
  </si>
  <si>
    <t>k.ú. Varnsdorf</t>
  </si>
  <si>
    <t>Datum:</t>
  </si>
  <si>
    <t>23. 7. 2021</t>
  </si>
  <si>
    <t>Zadavatel:</t>
  </si>
  <si>
    <t>IČ:</t>
  </si>
  <si>
    <t>Město Varnsdorf</t>
  </si>
  <si>
    <t>DIČ:</t>
  </si>
  <si>
    <t>Uchazeč:</t>
  </si>
  <si>
    <t>Vyplň údaj</t>
  </si>
  <si>
    <t>Projektant:</t>
  </si>
  <si>
    <t>ProProjekt s.r.o.</t>
  </si>
  <si>
    <t>True</t>
  </si>
  <si>
    <t>Zpracovatel:</t>
  </si>
  <si>
    <t>Martin Rousek</t>
  </si>
  <si>
    <t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</si>
  <si>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podmínky._x000d_
Přesuny hmot v položkovém rozpočtu a soupisu prací jsou koncipovány bez skladování na mezideponii. Materiál pro zabudování bude rozvnou ukládán na místo určení. Taktéž přebytečná zemina a suť bude přímo nakládána na dopravní prostředek a odvážena na skldáku odpadů. Pokud zhotovitel není tento postup prací schopen dodržet, musí náklady s tím spojené, zahrnout do cen jednotlivých položek, tak aby nevznikly další vícenaklady spojené s přesuny hmot a sutí. 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</si>
  <si>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</si>
  <si>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</si>
  <si>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</si>
  <si>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</si>
  <si>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</si>
  <si>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</si>
  <si>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</si>
  <si>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</si>
  <si>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</si>
  <si>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</si>
  <si>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</si>
  <si>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</si>
  <si>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</si>
  <si>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</si>
  <si>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</si>
  <si>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</si>
  <si>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</si>
  <si>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</si>
  <si>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</si>
  <si>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</si>
  <si>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</si>
  <si>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</si>
  <si>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</si>
  <si>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</si>
  <si>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</si>
  <si>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</si>
  <si>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</si>
  <si>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</si>
  <si>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</si>
  <si>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</si>
  <si>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</si>
  <si>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</si>
  <si>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</si>
  <si>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</si>
  <si>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</si>
  <si>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</si>
  <si>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</si>
  <si>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</si>
  <si>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</si>
  <si>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</t>
  </si>
  <si>
    <t>Vedlejší a ostatní náklady</t>
  </si>
  <si>
    <t>STA</t>
  </si>
  <si>
    <t>1</t>
  </si>
  <si>
    <t>{c7df0b16-cacf-40a3-930d-8567d44aedd9}</t>
  </si>
  <si>
    <t>2</t>
  </si>
  <si>
    <t>SO 1</t>
  </si>
  <si>
    <t>Výstavba chodníku</t>
  </si>
  <si>
    <t>{dc1e5bd2-e2c5-45fc-b95f-d6b2e11c8d65}</t>
  </si>
  <si>
    <t>KRYCÍ LIST SOUPISU PRACÍ</t>
  </si>
  <si>
    <t>Objekt:</t>
  </si>
  <si>
    <t>SO 0 - Vedlejší a ostatní náklady</t>
  </si>
  <si>
    <t xml:space="preserve">Přesuny hmot v položkovém rozpočtu a soupisu prací jsou koncipovány bez skladování na mezideponii. Materiál pro zabudování bude rozvnou ukládán na místo určení. Taktéž přebytečná zemina a suť bude přímo nakládána na dopravní prostředek a odvážena na skldáku odpadů. Pokud zhotovitel není tento postup prací schopen dodržet, musí náklady s tím spojené, zahrnout do cen jednotlivých položek, tak aby nevznikly další vícenaklady spojené s přesuny hmot a sutí. 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</si>
  <si>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</si>
  <si>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</si>
  <si>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</si>
  <si>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</si>
  <si>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</si>
  <si>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</si>
  <si>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</si>
  <si>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</si>
  <si>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</si>
  <si>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</si>
  <si>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</si>
  <si>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</si>
  <si>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</si>
  <si>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</si>
  <si>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</si>
  <si>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</si>
  <si>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</si>
  <si>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</si>
  <si>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</si>
  <si>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</si>
  <si>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</si>
  <si>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</si>
  <si>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</si>
  <si>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</si>
  <si>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</si>
  <si>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</si>
  <si>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</si>
  <si>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</si>
  <si>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</si>
  <si>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</si>
  <si>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012103000</t>
  </si>
  <si>
    <t>Geodetické práce před výstavbou včetně vytyčení inženýrských sítí a protokolů</t>
  </si>
  <si>
    <t>…</t>
  </si>
  <si>
    <t>CS ÚRS 2020 01</t>
  </si>
  <si>
    <t>1024</t>
  </si>
  <si>
    <t>-478636725</t>
  </si>
  <si>
    <t>012203000</t>
  </si>
  <si>
    <t>Geodetické práce při provádění stavby</t>
  </si>
  <si>
    <t>1732992730</t>
  </si>
  <si>
    <t>3</t>
  </si>
  <si>
    <t>01230300.1</t>
  </si>
  <si>
    <t>Geodetické práce po výstavbě - geometrické zaměření skutečnéhoo provedení stavby včetně inženýrských sítí</t>
  </si>
  <si>
    <t>2061179709</t>
  </si>
  <si>
    <t>P</t>
  </si>
  <si>
    <t>Poznámka k položce:_x000d_
- Geodetické zaměření skutečného provedení díla bude provedeno a ověřeno oprávněným zeměměřičským inženýrem a bude předáno objednateli 3x v tištěné a 1x v elektronické formě na CD (včetně inženýrských sítí). V zaměření budou vyznačeny hranice stavby, označeny druhy povrchů (materiál, povrch, barva), snížené obruby, vpusti, poklopy, propustky, lampy, svislé dopravní značení, opěrné zdi,…. Budou spočítány výměry (obruby + dlažby) vč. přiřazení k příslušným položkám a do příslušných SO dle rozpočtu.</t>
  </si>
  <si>
    <t>4</t>
  </si>
  <si>
    <t>01230300.2</t>
  </si>
  <si>
    <t>Geodetické práce po výstavbě - geometrický plán stavby</t>
  </si>
  <si>
    <t>-1321977015</t>
  </si>
  <si>
    <t xml:space="preserve">Poznámka k položce:_x000d_
- Geometrický plán oddělující stavbu komunikace a souvisejících konstrukčních prvků (opěrné a zárubní zdí, lávky, silniční obruby,…) včetně změn druhu pozemku a způsobu využití kultury (ostatní plocha / ostatní komunikace), s vyznačením věcných břemen na cizích pozemcích týkajících se např. kabelů a lamp VO a částí chodníků apod., tak jak je požadováno ke kolaudaci stavby a pro vklad do Katastru nemovitostí. 9x v tištěné a 1x v elektronické formě na CD. </t>
  </si>
  <si>
    <t>013254000</t>
  </si>
  <si>
    <t>Dokumentace skutečného provedení stavby</t>
  </si>
  <si>
    <t>-246323876</t>
  </si>
  <si>
    <t>Poznámka k položce:_x000d_
Skutečné provedení bude předáno objednateli 3x v tištěné a 1x v elektronické formě na CD (včetně inženýrských sítí).</t>
  </si>
  <si>
    <t>VRN3</t>
  </si>
  <si>
    <t>Zařízení staveniště</t>
  </si>
  <si>
    <t>6</t>
  </si>
  <si>
    <t>030001000</t>
  </si>
  <si>
    <t>Zařízení staveniště včetě oplocení a označení</t>
  </si>
  <si>
    <t>-1902861274</t>
  </si>
  <si>
    <t>VRN4</t>
  </si>
  <si>
    <t>Inženýrská činnost</t>
  </si>
  <si>
    <t>7</t>
  </si>
  <si>
    <t>045002000</t>
  </si>
  <si>
    <t>Kompletační a koordinační činnost</t>
  </si>
  <si>
    <t>-2087815162</t>
  </si>
  <si>
    <t>Poznámka k položce:_x000d_
Kompletační činnost, inženýrská činnost zhotovitele, koordinace stavby se správci sítí technické a dopravní infrastruktury po celou dobu realizace stavby, náklady na zajištění nepřerušení technické a dopravní infrastruktury v místě stavby</t>
  </si>
  <si>
    <t>8</t>
  </si>
  <si>
    <t>049002000</t>
  </si>
  <si>
    <t>Ostatní inženýrská činnost včetně dokladové části ke kolaudaci</t>
  </si>
  <si>
    <t>-857032664</t>
  </si>
  <si>
    <t>Poznámka k položce:_x000d_
Doklady nutné k realizaci, k předání a převzetí díla v souladu se všemi ČSN, ČSN EN a platnými právními předpisy v době výstavby. Včetně dokladu nutných pro stavební úřad.</t>
  </si>
  <si>
    <t>VRN7</t>
  </si>
  <si>
    <t>Provozní vlivy</t>
  </si>
  <si>
    <t>9</t>
  </si>
  <si>
    <t>070001000</t>
  </si>
  <si>
    <t>Provozní vlivy včetně dopravně inženýrského opatření ( DIO )</t>
  </si>
  <si>
    <t>-328235290</t>
  </si>
  <si>
    <t>VRN9</t>
  </si>
  <si>
    <t>Ostatní náklady</t>
  </si>
  <si>
    <t>10</t>
  </si>
  <si>
    <t>090001000</t>
  </si>
  <si>
    <t>Ostatní náklady - Poplatek za nájem a zábory pozemků</t>
  </si>
  <si>
    <t>CS ÚRS 2018 01</t>
  </si>
  <si>
    <t>-1030688397</t>
  </si>
  <si>
    <t>11</t>
  </si>
  <si>
    <t>09100100.R1</t>
  </si>
  <si>
    <t>Fotodokumentace stavby v celém jejím průběhu před zahájením stavebních prací a po dokončení stavebních prací</t>
  </si>
  <si>
    <t>soubor</t>
  </si>
  <si>
    <t>582795347</t>
  </si>
  <si>
    <t>12</t>
  </si>
  <si>
    <t>09100100.R2</t>
  </si>
  <si>
    <t>Kompletní průběžný úklid staveniště během celé realizace stavby</t>
  </si>
  <si>
    <t>2059435204</t>
  </si>
  <si>
    <t>SO 1 - Výstavba chodníku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</si>
  <si>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</si>
  <si>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</si>
  <si>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</si>
  <si>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</si>
  <si>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</si>
  <si>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</si>
  <si>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</si>
  <si>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742 - Elektroinstalace - slaboproud</t>
  </si>
  <si>
    <t>HSV</t>
  </si>
  <si>
    <t>Práce a dodávky HSV</t>
  </si>
  <si>
    <t>Zemní práce</t>
  </si>
  <si>
    <t>113107122</t>
  </si>
  <si>
    <t>Odstranění podkladů nebo krytů ručně s přemístěním hmot na skládku na vzdálenost do 3 m nebo s naložením na dopravní prostředek z kameniva hrubého drceného, o tl. vrstvy přes 100 do 200 mm</t>
  </si>
  <si>
    <t>m2</t>
  </si>
  <si>
    <t>1646300739</t>
  </si>
  <si>
    <t>PSC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</si>
  <si>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</si>
  <si>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VV</t>
  </si>
  <si>
    <t>(110*0,2)*2"pro uložení obrub</t>
  </si>
  <si>
    <t>((293-110)*0,1)*2"pro napojení nového a astarého asfaltu</t>
  </si>
  <si>
    <t>Součet</t>
  </si>
  <si>
    <t>113107131</t>
  </si>
  <si>
    <t>Odstranění podkladů nebo krytů ručně s přemístěním hmot na skládku na vzdálenost do 3 m nebo s naložením na dopravní prostředek z betonu prostého, o tl. vrstvy přes 100 do 150 mm</t>
  </si>
  <si>
    <t>1752355213</t>
  </si>
  <si>
    <t>113107142</t>
  </si>
  <si>
    <t>Odstranění podkladů nebo krytů ručně s přemístěním hmot na skládku na vzdálenost do 3 m nebo s naložením na dopravní prostředek živičných, o tl. vrstvy přes 50 do 100 mm</t>
  </si>
  <si>
    <t>-1055640519</t>
  </si>
  <si>
    <t>121151123</t>
  </si>
  <si>
    <t>Sejmutí ornice strojně při souvislé ploše přes 500 m2, tl. vrstvy do 200 mm</t>
  </si>
  <si>
    <t>2137085711</t>
  </si>
  <si>
    <t xml:space="preserve">Poznámka k souboru cen:_x000d_
1. V cenách jsou započteny i náklady na_x000d_
a) naložení sejmuté ornice na dopravní prostředek._x000d_
b) vodorovné přemístění na hromady v místě upotřebení nebo na dočasné či trvalé skládky na vzdálenost do 50 m a se složením._x000d_
2. Ceny lze použít i pro sejmutí podorničí._x000d_
3. V cenách nejsou započteny náklady na odstranění nevhodných přimísenin (kamenů, kořenů apod.); tyto práce se ocení individuálně._x000d_
</t>
  </si>
  <si>
    <t>(407,4+8,85+85+91,4)</t>
  </si>
  <si>
    <t>122251103</t>
  </si>
  <si>
    <t>Odkopávky a prokopávky nezapažené strojně v hornině třídy těžitelnosti I skupiny 3 přes 50 do 100 m3</t>
  </si>
  <si>
    <t>m3</t>
  </si>
  <si>
    <t>-1908170702</t>
  </si>
  <si>
    <t xml:space="preserve">Poznámka k souboru cen:_x000d_
1. V cenách jsou započteny i náklady na přehození výkopku na vzdálenost do 3 m nebo naložení na dopravní prostředek._x000d_
</t>
  </si>
  <si>
    <t>105,1"odkopávky do úrovně zemní pláně</t>
  </si>
  <si>
    <t>122251103-A</t>
  </si>
  <si>
    <t>Odkopávky a prokopávky nezapažené strojně v hornině třídy těžitelnosti I skupiny 3 přes 50 do 100 m3 - aktivní zóna</t>
  </si>
  <si>
    <t>499345912</t>
  </si>
  <si>
    <t>91,4*0,5"asfaltové plochy</t>
  </si>
  <si>
    <t>8,85*0,5"zámková dlažba tl. 80 mm</t>
  </si>
  <si>
    <t>85*0,5"vegetační dlažba</t>
  </si>
  <si>
    <t>407,4*0,25"zámková dlažba tl. 60 mm</t>
  </si>
  <si>
    <t>Mezisoučet - celkové odkopávky</t>
  </si>
  <si>
    <t>-(0+0,32)/2*25</t>
  </si>
  <si>
    <t>-(0,32+0,25)/2*25</t>
  </si>
  <si>
    <t>-(0,25+0,29)/2*25</t>
  </si>
  <si>
    <t>-(0,29+0,06)/2*25</t>
  </si>
  <si>
    <t>-(0,06+0,16)/2*25</t>
  </si>
  <si>
    <t>-(0,16+0,11)/2*25</t>
  </si>
  <si>
    <t>-(0,11+0,13)/2*25</t>
  </si>
  <si>
    <t>Mezisoučet - příkop</t>
  </si>
  <si>
    <t>129001101</t>
  </si>
  <si>
    <t>Příplatek k cenám vykopávek za ztížení vykopávky v blízkosti podzemního vedení nebo výbušnin v horninách jakékoliv třídy</t>
  </si>
  <si>
    <t>-122370377</t>
  </si>
  <si>
    <t xml:space="preserve">Poznámka k souboru cen:_x000d_
1. Cena je určena pro:_x000d_
a) podzemní vedení procházející odkopávkou nebo prokopávkou, korytem vodoteče, melioračním kanálem nebo uložené ve stěně výkopu při jakékoliv hloubce vedení pod původním terénem nebo jeho výšce nade dnem výkopu a jakémkoliv jeho směru ke stranám výkopu,_x000d_
b) výbušniny nezaložené dodavatelem._x000d_
2. Cenu lze použít i tehdy, narazí-li se na vedení nebo výbušninu až při vykopávce, a to pro objem výkopu, který je projektantem nebo investorem označen, v němž by toto nebo jiné nepředvídané vedení nebo výbušnina mohlo být uloženo._x000d_
3. Cenu nelze použít pro ztížení vykopávky v blízkosti podzemních vedení nebo výbušnin, u nichž je projektem zakázáno použít při vykopávce kovové nástroje nebo nářadí. Tyto práce se ocení individuálně._x000d_
4. Množství ztížení vykopávky v blízkosti:_x000d_
a) podzemního vedení, jehož půdorysná a výšková plocha:_x000d_
- je v projektu uvedena, určí se jako objem myšleného hranolu, jehož průřezem je obdélník, jehož horní vodorovná a obě svislé strany jsou ve vzdálenosti 0,5 m a dolní vodorovná strana je ve vzdálenosti 1 m od přilehlého vnějšího líce vedení, příp. jeho obalu a délka se rovná osové délce vedení ve výkopišti nebo délce vedení ve stěně výkopu. Vymezí-li projekt, v němž je nutno při vykopávce postupovat opatrně, větší prostor, platí cena pro celý objem výkopku v tomto prostoru._x000d_
- není v projektu uvedena, avšak která podle projektu nebo podle sdělení investora jsou pravděpodobně ve výkopišti uložena, se rovná objemu výkopu, která je projektem nebo investorem takto označen._x000d_
b) výbušniny určí vždy projektant nebo investor, ať je v projektu uvedeno či neuvedeno._x000d_
5. Je-li vedení položeno ve výkopišti tak, že se vykopávka v celém výše popsaném objemu nevykopává, např. blízko stěn nebo dna výkopu, oceňuje se ztížení vykopávky jen pro tu část objemu, v níž se vykopávka provádí._x000d_
6. Jsou-li ve výkopišti dvě vedení položena tak blízko sebe, že se výše uvedené objemy pro obě vedení pronikají, určí se množství ztížení vykopávky tak, aby se pronik započetl jen jednou._x000d_
7. Objem ztížení vykopávky se od celkového objemu výkopu neodečítá._x000d_
8. Dočasné zajištění různých podzemních vedení ve výkopišti se oceňuje cenami souboru cen 119 00-14. Dočasné zajištění podzemního potrubí nebo vedení ve výkopišti._x000d_
</t>
  </si>
  <si>
    <t>129001101-A</t>
  </si>
  <si>
    <t>Příplatek k cenám vykopávek za ztížení vykopávky v blízkosti podzemního vedení nebo výbušnin v horninách jakékoliv třídy - aktivní zóna</t>
  </si>
  <si>
    <t>1617168062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</si>
  <si>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</si>
  <si>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</si>
  <si>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-1322731718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</si>
  <si>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dozeru._x000d_
2. Ceny nelze použít, předepisuje-li projekt přemístit výkopek na místo nepřístupné obvyklým dopravním prostředkům; toto přemístění se oceňuje individuálně._x000d_
</t>
  </si>
  <si>
    <t>592,65*0,2"ornice - na meziskládku</t>
  </si>
  <si>
    <t>592,65*0,2"ornice - k rozprostření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</si>
  <si>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</si>
  <si>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</si>
  <si>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527557136</t>
  </si>
  <si>
    <t>105,1"celkové odkopváky</t>
  </si>
  <si>
    <t>162751117-A</t>
  </si>
  <si>
    <t>Vodorovné přemístění výkopku nebo sypaniny po suchu na obvyklém dopravním prostředku, bez naložení výkopku, avšak se složením bez rozhrnutí z horniny třídy těžitelnosti I skupiny 1 až 3 na vzdálenost přes 9 000 do 10 000 m - aktivní zóna</t>
  </si>
  <si>
    <t>-1990115668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</si>
  <si>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</si>
  <si>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</si>
  <si>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-62194608</t>
  </si>
  <si>
    <t>105,1*30 'Přepočtené koeficientem množství</t>
  </si>
  <si>
    <t>13</t>
  </si>
  <si>
    <t>162751119-A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</si>
  <si>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 - aktivní zóna</t>
  </si>
  <si>
    <t>125927168</t>
  </si>
  <si>
    <t>163,1*30 'Přepočtené koeficientem množství</t>
  </si>
  <si>
    <t>14</t>
  </si>
  <si>
    <t>167151101</t>
  </si>
  <si>
    <t>Nakládání, skládání a překládání neulehlého výkopku nebo sypaniny strojně nakládání, množství do 100 m3, z horniny třídy těžitelnosti I, skupiny 1 až 3</t>
  </si>
  <si>
    <t>22113638</t>
  </si>
  <si>
    <t xml:space="preserve">Poznámka k souboru cen:_x000d_
1. Ceny -1131 až -1133 jsou určeny pro nakládání, překládání a vykládání na vzdálenost_x000d_
a) do 20 m vodorovně; vodorovná vzdálenost se měří od těžnice lodi k těžnici druhé lodi, nebo k těžišti hromady na břehu nebo k těžišti dopravního prostředku na suchu,_x000d_
b) do 4 m svisle; svislá vzdálenost se měří od pracovní hladiny vody k úrovni srovna- 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m._x000d_
2. Množství měrných jednotek se určí v rostlém stavu horniny._x000d_
</t>
  </si>
  <si>
    <t>171151112</t>
  </si>
  <si>
    <t>Uložení sypanin do násypů s rozprostřením sypaniny ve vrstvách a s hrubým urovnáním zhutněných z hornin nesoudržných kamenitých</t>
  </si>
  <si>
    <t>-1432000475</t>
  </si>
  <si>
    <t xml:space="preserve">Poznámka k souboru cen:_x000d_
1. Ceny lze použít i pro uložení sypaniny s předepsaným zhutněním na trvalé skládky, do koryt vodotečí a do prohlubní terénu._x000d_
2. Cenu 25-1101 lze použít i pro:_x000d_
a) rozprostření zbylého výkopu na místě po zásypu jam a rýh pro podzemní vedení a zářezů pro podzemní vedení; toto množství se určí v m3 uloženého výkopku, měřeného v rostlém stavu,_x000d_
b) uložení výkopku do násypů pod vodou._x000d_
3. Ceny nelze použít:_x000d_
a) pro uložení sypaniny do hrází; uložení netříděné sypaniny do hrází se oceňuje cenami souboru cen 171 uložení netříděných sypanin do hrází,_x000d_
b) pro uložení sypaniny do ochranných valů nebo těch jejich částí, jejichž šířka je menší než 3 m. Toto uložení se oceňuje cenami souboru cen 175 Obsyp objektů._x000d_
</t>
  </si>
  <si>
    <t>46"dorovnání terénu na pláň</t>
  </si>
  <si>
    <t>16</t>
  </si>
  <si>
    <t>M</t>
  </si>
  <si>
    <t>58344197</t>
  </si>
  <si>
    <t>štěrkodrť frakce 0/63</t>
  </si>
  <si>
    <t>t</t>
  </si>
  <si>
    <t>-2132661999</t>
  </si>
  <si>
    <t>46*2 'Přepočtené koeficientem množství</t>
  </si>
  <si>
    <t>17</t>
  </si>
  <si>
    <t>171152111</t>
  </si>
  <si>
    <t>Uložení sypaniny do zhutněných násypů pro silnice, dálnice a letiště s rozprostřením sypaniny ve vrstvách, s hrubým urovnáním a uzavřením povrchu násypu z hornin nesoudržných sypkých v aktivní zóně</t>
  </si>
  <si>
    <t>2075609264</t>
  </si>
  <si>
    <t xml:space="preserve">Poznámka k souboru cen:_x000d_
1. Ceny lze použít i pro uložení sypaniny odebírané z hald, pro hlušinu apod._x000d_
2. Ceny lze použít i pro uložení sypaniny s předepsaným zhutněním na trvalé skládky._x000d_
</t>
  </si>
  <si>
    <t>18</t>
  </si>
  <si>
    <t>58344003</t>
  </si>
  <si>
    <t>kamenivo drcené hrubé frakce 63/125</t>
  </si>
  <si>
    <t>-1155926688</t>
  </si>
  <si>
    <t>163,1*2 'Přepočtené koeficientem množství</t>
  </si>
  <si>
    <t>19</t>
  </si>
  <si>
    <t>171201221</t>
  </si>
  <si>
    <t>Poplatek za uložení stavebního odpadu na skládce (skládkovné) zeminy a kamení zatříděného do Katalogu odpadů pod kódem 17 05 04</t>
  </si>
  <si>
    <t>408962316</t>
  </si>
  <si>
    <t xml:space="preserve">Poznámka k souboru cen:_x000d_
1. Ceny uvedené v souboru cen je doporučeno opravit podle aktuálních cen místně příslušné skládky._x000d_
2. V cenách je započítán poplatek za ukládání odpadu dle zákona 185/2001 Sb._x000d_
</t>
  </si>
  <si>
    <t>105,1*2 'Přepočtené koeficientem množství</t>
  </si>
  <si>
    <t>20</t>
  </si>
  <si>
    <t>171201221-A</t>
  </si>
  <si>
    <t>Poplatek za uložení stavebního odpadu na skládce (skládkovné) zeminy a kamení zatříděného do Katalogu odpadů pod kódem 17 05 04 - aktivní zóna</t>
  </si>
  <si>
    <t>-1437837256</t>
  </si>
  <si>
    <t>171251201</t>
  </si>
  <si>
    <t>Uložení sypaniny na skládky nebo meziskládky bez hutnění s upravením uložené sypaniny do předepsaného tvaru</t>
  </si>
  <si>
    <t>-262619939</t>
  </si>
  <si>
    <t xml:space="preserve">Poznámka k souboru cen:_x000d_
1. Cena je určena i pro:_x000d_
a) zasypání koryt vodotečí a prohlubní v terénu bez předepsaného zhutnění sypaniny,_x000d_
b) uložení výkopku pod vodou do prohlubní ve dně vodotečí nebo nádrží._x000d_
2. Cenu nelze použít pro uložení výkopku nebo ornice na trvalé skládky s předepsaným zhutněním; toto uložení výkopku se oceňuje cenami souboru cen 171 . . Uložení sypaniny do násypů._x000d_
3. V ceně jsou započteny i náklady na rozprostření sypaniny ve vrstvách s hrubým urovnáním na skládce._x000d_
4. V ceně nejsou započteny náklady na získání skládek ani na poplatky za skládku._x000d_
5. Množství jednotek uložení výkopku (sypaniny) se určí v m3 uloženého výkopku (sypaniny), v rostlém stavu zpravidla ve výkopišti._x000d_
</t>
  </si>
  <si>
    <t>22</t>
  </si>
  <si>
    <t>174251101</t>
  </si>
  <si>
    <t>Zásyp sypaninou z jakékoliv horniny strojně s uložením výkopku ve vrstvách bez zhutnění jam, šachet, rýh nebo kolem objektů v těchto vykopávkách</t>
  </si>
  <si>
    <t>2115387363</t>
  </si>
  <si>
    <t xml:space="preserve">Poznámka k souboru cen:_x000d_
1. Ceny nelze použít pro zásyp rýh pro drenážní trativody pro lesnicko-technické meliorace a zemědělské. Zásyp těchto rýh se oceňuje cenami souboru cen 174 Zásyp rýh pro drény._x000d_
2. V cenách je započteno přemístění sypaniny ze vzdálenosti 10 m od kraje výkopu nebo zasypávaného prostoru, měřeno k těžišti skládky._x000d_
3. Objem zásypu je rozdíl objemu výkopu a objemu do něho vestavěných konstrukcí nebo uložených vedení i s jejich obklady a podklady. Objem potrubí do DN 180, příp. i s obalem, se od objemu zásypu neodečítá. Pro stanovení objemu zásypu se od objemu výkopu odečítá i objem obsypu potrubí oceňovaný cenami souboru cen 175 Obsyp potrubí, přichází-li v úvahu ._x000d_
4. Odklizení zbylého výkopku po provedení zásypu zářezů se šikmými stěnami pro podzemní vedení nebo zásypu jam a rýh pro podzemní vedení se oceňuje cenami souboru cen 167 Nakládání výkopku nebo sypaniny a 162 Vodorovné přemístění výkopku._x000d_
5. Rozprostření zbylého výkopku podél výkopu a nad výkopem po provedení zásypů zářezů se šikmými stěnami pro podzemní vedení nebo zásypu jam a rýh pro podzemní vedení se oceňuje cenami souborů cen 171 Uložení sypaniny do násypů._x000d_
6. V cenách nejsou zahrnuty náklady na prohození sypaniny, tyto náklady se oceňují cenou 17411-1109 Příplatek za prohození sypaniny._x000d_
</t>
  </si>
  <si>
    <t>35*0,35"zásyp zeleného pruhu u zdi</t>
  </si>
  <si>
    <t>23</t>
  </si>
  <si>
    <t>181152302</t>
  </si>
  <si>
    <t>Úprava pláně na stavbách silnic a dálnic strojně v zářezech mimo skalních se zhutněním</t>
  </si>
  <si>
    <t>-426330837</t>
  </si>
  <si>
    <t xml:space="preserve">Poznámka k souboru cen:_x000d_
1. Ceny 15-2301, 15-2302, 25-2301 a 25-2305 jsou určeny pro urovnání nově zřizovaných ploch vodorovných nebo ve sklonu do 1:5 pod zpevnění ploch jakéhokoliv druhu, pod humusování, drnování a dále předepíše-li projekt urovnání pláně z jiného důvodu._x000d_
2. Cena 15-2303 je určena pro vyplnění sypaninou prohlubní zářezů v horninách třídy těžitelnosti II a III, skupiny 5 až 7._x000d_
3. Ceny neplatí pro zhutnění podloží pod násypy; toto zhutnění se oceňuje cenou 171 15-2101 Zhutnění podloží pod násypy._x000d_
4. Ceny neplatí pro urovnání lavic šířky do 3 m přerušujících svahy, pro urovnání dna příkopů pro jakoukoliv jejich šířku; toto urovnání se oceňuje cenami souboru cen 182 Svahování trvalých svahů do projektovaných profilů._x000d_
5. Urovnání ploch ve sklonu přes 1:5 (svahování) se oceňuje cenou 182 20-1101 Svahování trvalých svahů do projektovaných profilů._x000d_
6. Vyplnění prohlubní v horninách třídy II a III betonem nebo stabilizací se oceňuje cenami části A 01 katalogu 822-1 Komunikace pozemní a letiště._x000d_
</t>
  </si>
  <si>
    <t>91,4"asfaltové plochy</t>
  </si>
  <si>
    <t>407,4"zámková dlažba tl. 60 mm</t>
  </si>
  <si>
    <t>8,85"zámková dlažba tl. 80 mm</t>
  </si>
  <si>
    <t>85"vegetační dlažba</t>
  </si>
  <si>
    <t>24</t>
  </si>
  <si>
    <t>181451131</t>
  </si>
  <si>
    <t>Založení trávníku na půdě předem připravené plochy přes 1000 m2 výsevem včetně utažení parkového v rovině nebo na svahu do 1:5</t>
  </si>
  <si>
    <t>-910493255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</si>
  <si>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</si>
  <si>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35"zelený pruh u zdi</t>
  </si>
  <si>
    <t>62,5+25"na svahované plochy</t>
  </si>
  <si>
    <t>25</t>
  </si>
  <si>
    <t>00572410</t>
  </si>
  <si>
    <t>osivo směs travní parková</t>
  </si>
  <si>
    <t>kg</t>
  </si>
  <si>
    <t>-93805846</t>
  </si>
  <si>
    <t>122,5*0,015 'Přepočtené koeficientem množství</t>
  </si>
  <si>
    <t>26</t>
  </si>
  <si>
    <t>182151111</t>
  </si>
  <si>
    <t>Svahování trvalých svahů do projektovaných profilů strojně s potřebným přemístěním výkopku při svahování v zářezech v hornině třídy těžitelnosti I, skupiny 1 až 3</t>
  </si>
  <si>
    <t>-754474286</t>
  </si>
  <si>
    <t xml:space="preserve">Poznámka k souboru cen:_x000d_
1. Ceny jsou určeny pro svahování všech nově zřizovaných ploch výkopů nebo násypů ve sklonu přes 1:5._x000d_
2. Úprava ploch vodorovných nebo ve sklonu do 1 : 5 se oceňuje cenami souboru cen 181 Úprava pláně vyrovnáním výškových rozdílů strojně._x000d_
</t>
  </si>
  <si>
    <t>2*25+0,5*25</t>
  </si>
  <si>
    <t>27</t>
  </si>
  <si>
    <t>182251101</t>
  </si>
  <si>
    <t>Svahování trvalých svahů do projektovaných profilů strojně s potřebným přemístěním výkopku při svahování násypů v jakékoliv hornině</t>
  </si>
  <si>
    <t>-1498094366</t>
  </si>
  <si>
    <t>1*25</t>
  </si>
  <si>
    <t>28</t>
  </si>
  <si>
    <t>182351133</t>
  </si>
  <si>
    <t>Rozprostření a urovnání ornice ve svahu sklonu přes 1:5 strojně při souvislé ploše přes 500 m2, tl. vrstvy do 200 mm</t>
  </si>
  <si>
    <t>-676895418</t>
  </si>
  <si>
    <t xml:space="preserve">Poznámka k souboru cen:_x000d_
1. V ceně jsou započteny i náklady na případné nutné přemístění hromad nebo dočasných skládek na místo spotřeby ze vzdálenosti do 50 m._x000d_
2. V ceně nejsou započteny náklady na získání ornice; tyto se oceňují cenami souboru cen 121 Sejmutí ornice._x000d_
</t>
  </si>
  <si>
    <t>Komunikace pozemní</t>
  </si>
  <si>
    <t>29</t>
  </si>
  <si>
    <t>564851111</t>
  </si>
  <si>
    <t>Podklad ze štěrkodrti ŠD s rozprostřením a zhutněním, po zhutnění tl. 150 mm</t>
  </si>
  <si>
    <t>-2137707576</t>
  </si>
  <si>
    <t>1,9+1,4"reliéfní</t>
  </si>
  <si>
    <t>404,1"klasická</t>
  </si>
  <si>
    <t>Mezisoučet - pochozí zámková dlažba tl. 60 mm</t>
  </si>
  <si>
    <t>85"vegetační dlažba klasická</t>
  </si>
  <si>
    <t>Mezisoučet - vegetační dlažba tl. 100 mm</t>
  </si>
  <si>
    <t>(51,1)*2"doasfaltování plochy</t>
  </si>
  <si>
    <t>Mezisoučet - asfaltové plochy</t>
  </si>
  <si>
    <t>30</t>
  </si>
  <si>
    <t>564861111</t>
  </si>
  <si>
    <t>Podklad ze štěrkodrti ŠD s rozprostřením a zhutněním, po zhutnění tl. 200 mm</t>
  </si>
  <si>
    <t>1756379152</t>
  </si>
  <si>
    <t>2,85"reliéfní</t>
  </si>
  <si>
    <t>6"klasická</t>
  </si>
  <si>
    <t>Mezisoučet - pojezdová zámková dlažba tl. 80 mm</t>
  </si>
  <si>
    <t>31</t>
  </si>
  <si>
    <t>565155101</t>
  </si>
  <si>
    <t>Asfaltový beton vrstva podkladní ACP 16 (obalované kamenivo střednězrnné - OKS) s rozprostřením a zhutněním v pruhu šířky do 1,5 m, po zhutnění tl. 70 mm</t>
  </si>
  <si>
    <t>-202521818</t>
  </si>
  <si>
    <t xml:space="preserve">Poznámka k souboru cen:_x000d_
1. Cenami 565 1.-510 lze oceňovat např. chodníky, úzké cesty a vjezdy v pruhu šířky do 1,5 m jakékoliv délky a jednotlivé plochy velikosti do 10 m2._x000d_
2. ČSN EN 13108-1 připouští pro ACP 16 pouze tl. 50 až 80 mm._x000d_
</t>
  </si>
  <si>
    <t>51,1"doasfaltování plochy</t>
  </si>
  <si>
    <t>110*0,2"pro uložení obrub</t>
  </si>
  <si>
    <t>(293-110)*0,1"pro napojení nového a astarého asfaltu</t>
  </si>
  <si>
    <t>32</t>
  </si>
  <si>
    <t>573191111</t>
  </si>
  <si>
    <t>Postřik infiltrační kationaktivní emulzí v množství 1,00 kg/m2</t>
  </si>
  <si>
    <t>538349366</t>
  </si>
  <si>
    <t xml:space="preserve">Poznámka k souboru cen:_x000d_
1. V ceně nejsou započteny náklady na popř. projektem předepsané očištění vozovky, které se oceňuje cenou 938 90-8411 Očištění povrchu saponátovým roztokem části C 01 tohoto katalogu._x000d_
</t>
  </si>
  <si>
    <t>33</t>
  </si>
  <si>
    <t>573231112</t>
  </si>
  <si>
    <t>Postřik spojovací PS bez posypu kamenivem ze silniční emulze, v množství 0,80 kg/m2</t>
  </si>
  <si>
    <t>-1784496942</t>
  </si>
  <si>
    <t>34</t>
  </si>
  <si>
    <t>577134111</t>
  </si>
  <si>
    <t>Asfaltový beton vrstva obrusná ACO 11 (ABS) s rozprostřením a se zhutněním z nemodifikovaného asfaltu v pruhu šířky do 3 m tř. I, po zhutnění tl. 40 mm</t>
  </si>
  <si>
    <t>1130412251</t>
  </si>
  <si>
    <t xml:space="preserve">Poznámka k souboru cen:_x000d_
1. Cenami 577 1.-40 lze oceňovat např. chodníky, úzké cesty a vjezdy v pruhu šířky do 1,5 m jakékoliv délky a jednotlivé plochy velikosti do 10 m2._x000d_
2. ČSN EN 13108-1 připouští pro ACO 11 pouze tl. 35 až 50 mm._x000d_
</t>
  </si>
  <si>
    <t>35</t>
  </si>
  <si>
    <t>596211113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</si>
  <si>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300 m2</t>
  </si>
  <si>
    <t>1868546070</t>
  </si>
  <si>
    <t xml:space="preserve">Poznámka k souboru cen:_x000d_
1. Pro volbu cen dlažeb platí toto rozdělení: Skupina A: dlažby z prvků stejného tvaru, Skupina B: dlažby z prvků dvou a více tvarů nebo z obrazců o ploše jednotlivě do 100 m2, Skupina C: dlažby obloukovitých tvarů (oblouky, kruhy, apod.)._x000d_
2. V cenách jsou započteny i náklady na dodání hmot pro lože a na dodání materiálu na výplň spár._x000d_
3. V cenách nejsou započteny náklady na dodání zámkové dlažby, které se oceňuje ve specifikaci; ztratné lze dohodnout u plochy_x000d_
a) do 100 m2 ve výši 3 %,_x000d_
b) přes 100 do 300 m2 ve výši 2 %,_x000d_
c) přes 300 m2 ve výši 1 %._x000d_
4. Část lože přesahující tloušťku 40 mm se oceňuje cenami souboru cen 451 . . -9 . Příplatek za každých dalších 10 mm tloušťky podkladu nebo lože._x000d_
</t>
  </si>
  <si>
    <t>36</t>
  </si>
  <si>
    <t>59245006</t>
  </si>
  <si>
    <t>dlažba tvar obdélník betonová pro nevidomé 200x100x60mm barevná</t>
  </si>
  <si>
    <t>1148666947</t>
  </si>
  <si>
    <t>3,3*1,03 'Přepočtené koeficientem množství</t>
  </si>
  <si>
    <t>37</t>
  </si>
  <si>
    <t>59245018</t>
  </si>
  <si>
    <t>dlažba tvar obdélník betonová 200x100x60mm přírodní</t>
  </si>
  <si>
    <t>217745344</t>
  </si>
  <si>
    <t>404,1*1,01 'Přepočtené koeficientem množství</t>
  </si>
  <si>
    <t>38</t>
  </si>
  <si>
    <t>596211114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</si>
  <si>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Příplatek k cenám za dlažbu z prvků dvou barev</t>
  </si>
  <si>
    <t>831291948</t>
  </si>
  <si>
    <t>39</t>
  </si>
  <si>
    <t>596212213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</si>
  <si>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300 m2</t>
  </si>
  <si>
    <t>1599838888</t>
  </si>
  <si>
    <t xml:space="preserve">Poznámka k souboru cen:_x000d_
1. Pro volbu cen dlažeb platí toto rozdělení: Skupina A: dlažby z prvků stejného tvaru, Skupina B: dlažby z prvků dvou a více tvarů, nebo z obrazců o ploše jednotlivě do 100 m2, Skupina C: dlažby obloukovitých tvarů (oblouky, kruhy, apod.)._x000d_
2. V cenách jsou započteny i náklady na dodání hmot pro lože a na dodání materiálu na výplň spár._x000d_
3. V cenách nejsou započteny náklady na dodání zámkové dlažby, které se oceňuje ve specifikaci; ztratné lze dohodnout u plochy_x000d_
a) do 100 m2 ve výši 3 %,_x000d_
b) přes 100 do 300 m2 ve výši 2 %,_x000d_
c) přes 300 m2 ve výši 1 %._x000d_
4. Část lože přesahující tloušťku 50 mm se oceňuje cenami souboru cen 451 ..-9 Příplatek za každých dalších 10 mm tloušťky podkladu nebo lože._x000d_
</t>
  </si>
  <si>
    <t>40</t>
  </si>
  <si>
    <t>59245226</t>
  </si>
  <si>
    <t>dlažba tvar obdélník betonová pro nevidomé 200x100x80mm barevná</t>
  </si>
  <si>
    <t>2004255759</t>
  </si>
  <si>
    <t>2,85*1,03 'Přepočtené koeficientem množství</t>
  </si>
  <si>
    <t>41</t>
  </si>
  <si>
    <t>59245005</t>
  </si>
  <si>
    <t>dlažba tvar obdélník betonová 200x100x80mm barevná</t>
  </si>
  <si>
    <t>174854803</t>
  </si>
  <si>
    <t>6*1,03 'Přepočtené koeficientem množství</t>
  </si>
  <si>
    <t>42</t>
  </si>
  <si>
    <t>596212214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</si>
  <si>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Příplatek k cenám za dlažbu z prvků dvou barev</t>
  </si>
  <si>
    <t>1994039942</t>
  </si>
  <si>
    <t>43</t>
  </si>
  <si>
    <t>596412312</t>
  </si>
  <si>
    <t>Kladení dlažby z betonových vegetačních dlaždic pozemních komunikací s ložem z kameniva těženého nebo drceného tl. do 50 mm, s vyplněním spár a vegetačních otvorů, s hutněním vibrováním tl. 100 mm, bez rozlišení skupiny, pro plochy do 300 m2</t>
  </si>
  <si>
    <t>-1227808075</t>
  </si>
  <si>
    <t xml:space="preserve">Poznámka k souboru cen:_x000d_
1. V cenách jsou započteny i náklady na dodávku hmot pro lože a materiálu na výplň spár._x000d_
2. V cenách nejsou započteny náklady na: _x000d_
a) dodávku vegetačních dlaždic, které se oceňují ve specifikaci; ztratné lze dohodnout u plochy do 100 m2 ve výši 3 %, přes 100 do 300 m2 ve výši 2 % a přes 300 m2 ve výši 1 %,_x000d_
b) dodávku výplně ve vegetačních dlaždicích, které se oceňují ve specifikaci,_x000d_
c) založení trávníku. Tyto náklady se oceňují cenami souboru cen 180 40-51 části A02 Katalogu 823-1 Plochy a úprava území._x000d_
3. Část lože přesahující tloušťku 50 mm se oceňuje cenami souboru cen 451 ..-9 Příplatek za každých dalších 10 mm tloušťky podkladu nebo lože._x000d_
</t>
  </si>
  <si>
    <t>44</t>
  </si>
  <si>
    <t>59245031</t>
  </si>
  <si>
    <t>dlažba plošná betonová vegetační 600x400x100mm</t>
  </si>
  <si>
    <t>-784319296</t>
  </si>
  <si>
    <t>85*1,03 'Přepočtené koeficientem množství</t>
  </si>
  <si>
    <t>Ostatní konstrukce a práce, bourání</t>
  </si>
  <si>
    <t>45</t>
  </si>
  <si>
    <t>914431112</t>
  </si>
  <si>
    <t>Montáž dopravního zrcadla na sloupky nebo konzoly velikosti do 1 m2</t>
  </si>
  <si>
    <t>kus</t>
  </si>
  <si>
    <t>1122377489</t>
  </si>
  <si>
    <t xml:space="preserve">Poznámka k souboru cen:_x000d_
1. V ceně jsou započteny i náklady na montáž zrcadla včetně upevňovacího materiálu na předem připravenou nosnou konstrukci._x000d_
2. V ceně nejsou započteny náklady na:_x000d_
a) dodání zrcadla, tyto se oceňují ve specifikaci,_x000d_
b) na montáž a dodávku sloupků nebo konzol, tyto se oceňují cenami souboru cen 914 51 Montáž sloupku a 914 53 Montáž konzol a nástavců,_x000d_
c) ochranné nátěry sloupku, zrcadlové části a zrcadla, tyto se oceňují příslušnými cenami katalogu 800-783 Nátěry._x000d_
</t>
  </si>
  <si>
    <t>1"stávající zrcadlo</t>
  </si>
  <si>
    <t>46</t>
  </si>
  <si>
    <t>914511111</t>
  </si>
  <si>
    <t>Montáž sloupku dopravních značek délky do 3,5 m do betonového základu</t>
  </si>
  <si>
    <t>-536202461</t>
  </si>
  <si>
    <t xml:space="preserve">Poznámka k souboru cen:_x000d_
1. V cenách jsou započteny i náklady na:_x000d_
a) vykopání jamek s odhozem výkopku na vzdálenost do 3 m,_x000d_
b) osazení sloupku včetně montáže a dodávky plastového víčka,_x000d_
2. V cenách -1111 jsou započteny i náklady na betonový základ._x000d_
3. V cenách -1112 jsou započteny i náklady na hliníkovou patku s betonovým základem._x000d_
4. V cenách nejsou započteny náklady na:_x000d_
a) dodání sloupku, tyto se oceňují ve specifikaci_x000d_
b) naložení a odklizení výkopku, tyto se oceňují cenami části A01 katalogu 800-1 Zemní práce._x000d_
</t>
  </si>
  <si>
    <t>2"dopravní značky</t>
  </si>
  <si>
    <t>47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</si>
  <si>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</si>
  <si>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</si>
  <si>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m</t>
  </si>
  <si>
    <t>-506040093</t>
  </si>
  <si>
    <t xml:space="preserve">Poznámka k souboru cen:_x000d_
1. V cenách chodníkových obrubníků ležatých i stojatých jsou započteny pro osazení_x000d_
a) do lože z kameniva těženého i náklady na dodání hmot pro lože tl. 80 až 100 mm,_x000d_
b)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</si>
  <si>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6+293,5</t>
  </si>
  <si>
    <t>48</t>
  </si>
  <si>
    <t>59217031</t>
  </si>
  <si>
    <t>obrubník betonový silniční 1000x150x250mm</t>
  </si>
  <si>
    <t>-1848398738</t>
  </si>
  <si>
    <t>299,5*1,03 'Přepočtené koeficientem množství</t>
  </si>
  <si>
    <t>49</t>
  </si>
  <si>
    <t>916331112</t>
  </si>
  <si>
    <t>Osazení zahradního obrubníku betonového s ložem tl. od 50 do 100 mm z betonu prostého tř. C 12/15 s boční opěrou z betonu prostého tř. C 12/15</t>
  </si>
  <si>
    <t>-1326009810</t>
  </si>
  <si>
    <t xml:space="preserve">Poznámka k souboru cen:_x000d_
1. V cenách jsou započteny i náklady na zalití a zatření spár cementovou maltou._x000d_
2. V cenách nejsou započteny náklady na dodání obrubníků; tyto se oceňují ve specifikaci._x000d_
3. Část lože přesahující tloušťku 100 mm lze ocenit cenou 916 99-1121 Lože pod obrubníky, krajníky nebo obruby z dlažebních kostek, katalogu 822-1._x000d_
</t>
  </si>
  <si>
    <t>284,1+(35,15+39,15+64,1)</t>
  </si>
  <si>
    <t>50</t>
  </si>
  <si>
    <t>59217001</t>
  </si>
  <si>
    <t>obrubník betonový zahradní 1000x50x250mm</t>
  </si>
  <si>
    <t>182818462</t>
  </si>
  <si>
    <t>51</t>
  </si>
  <si>
    <t>919732221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</si>
  <si>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</si>
  <si>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-849575522</t>
  </si>
  <si>
    <t xml:space="preserve">Poznámka k souboru cen:_x000d_
1. V cenách jsou započteny i náklady na vyčištění spár, na impregnaci a zalití spár včetně dodání hmot._x000d_
</t>
  </si>
  <si>
    <t>52</t>
  </si>
  <si>
    <t>919735112</t>
  </si>
  <si>
    <t>Řezání stávajícího živičného krytu nebo podkladu hloubky přes 50 do 100 mm</t>
  </si>
  <si>
    <t>972010407</t>
  </si>
  <si>
    <t xml:space="preserve">Poznámka k souboru cen:_x000d_
1. V cenách jsou započteny i náklady na spotřebu vody._x000d_
</t>
  </si>
  <si>
    <t>53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</si>
  <si>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</si>
  <si>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</si>
  <si>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-1281305929</t>
  </si>
  <si>
    <t xml:space="preserve">Poznámka k souboru cen:_x000d_
1. Ceny jsou určeny pro odstranění značek z jakéhokoliv materiálu._x000d_
2. V cenách -6131 a -6132 nejsou započteny náklady na demontáž tabulí (značek) od sloupků, tyto se oceňují cenou 966 00-6211 Odstranění svislých dopravních značek._x000d_
3. Přemístění vybouraných značek na vzdálenost přes 20 m se oceňuje cenami souboru cen 997 22-1 Vodorovná doprava vybouraných hmot._x000d_
</t>
  </si>
  <si>
    <t>2"dopravní značky - přemístění</t>
  </si>
  <si>
    <t>54</t>
  </si>
  <si>
    <t>966006231</t>
  </si>
  <si>
    <t>Odstranění dopravního zrcadla a demontáž zrcadlové části s odklizením materiálu na vzdálenost do 20 m nebo s naložením na dopravní prostředek včetně sloupku nebo konzole</t>
  </si>
  <si>
    <t>67746382</t>
  </si>
  <si>
    <t xml:space="preserve">Poznámka k souboru cen:_x000d_
1. Cena je určena pro odstranění dopravního zrcadla upevněného na sloupku nebo konzole._x000d_
2. V ceně nejsou započteny náklady na zásyp jam po sloupku popř. na zazdění otvoru ve zdivu po konzole._x000d_
3. Přemístění demontovaného zrcadla a zrcadlové části na vzdálenost přes 20 m se oceňuje cenami souborů cen 997 22-1 Vodorovné přemístění vybouraných hmot._x000d_
</t>
  </si>
  <si>
    <t>997</t>
  </si>
  <si>
    <t>Přesun sutě</t>
  </si>
  <si>
    <t>55</t>
  </si>
  <si>
    <t>997221551</t>
  </si>
  <si>
    <t>Vodorovná doprava suti bez naložení, ale se složením a s hrubým urovnáním ze sypkých materiálů, na vzdálenost do 1 km</t>
  </si>
  <si>
    <t>-203847929</t>
  </si>
  <si>
    <t xml:space="preserve">Poznámka k souboru cen:_x000d_
1. Ceny nelze použít pro vodorovnou dopravu suti po železnici, po vodě nebo neobvyklými dopravními prostředky._x000d_
2. Je-li na dopravní dráze pro vodorovnou dopravu suti překážka, pro kterou je nutno suť překládat z jednoho dopravního prostředku na druhý, oceňuje se tato doprava v každém úseku samostatně._x000d_
3. Ceny 997 22-155 jsou určeny pro sypký materiál, např. kamenivo a hmoty kamenitého charakteru stmelené vápnem, cementem nebo živicí._x000d_
4. Ceny 997 22-156 jsou určeny pro drobný kusový materiál (dlažební kostky, lomový kámen)._x000d_
</t>
  </si>
  <si>
    <t>23,37"štěrk</t>
  </si>
  <si>
    <t>56</t>
  </si>
  <si>
    <t>997221559</t>
  </si>
  <si>
    <t>Vodorovná doprava suti bez naložení, ale se složením a s hrubým urovnáním Příplatek k ceně za každý další i započatý 1 km přes 1 km</t>
  </si>
  <si>
    <t>202369120</t>
  </si>
  <si>
    <t>23,374*39 'Přepočtené koeficientem množství</t>
  </si>
  <si>
    <t>57</t>
  </si>
  <si>
    <t>997221561</t>
  </si>
  <si>
    <t>Vodorovná doprava suti bez naložení, ale se složením a s hrubým urovnáním z kusových materiálů, na vzdálenost do 1 km</t>
  </si>
  <si>
    <t>2091149562</t>
  </si>
  <si>
    <t>26,195+0,187"beton</t>
  </si>
  <si>
    <t>17,732"živice</t>
  </si>
  <si>
    <t>58</t>
  </si>
  <si>
    <t>997221569</t>
  </si>
  <si>
    <t>846299612</t>
  </si>
  <si>
    <t>44,114*39 'Přepočtené koeficientem množství</t>
  </si>
  <si>
    <t>59</t>
  </si>
  <si>
    <t>997221615</t>
  </si>
  <si>
    <t>Poplatek za uložení stavebního odpadu na skládce (skládkovné) z prostého betonu zatříděného do Katalogu odpadů pod kódem 17 01 01</t>
  </si>
  <si>
    <t>318282812</t>
  </si>
  <si>
    <t xml:space="preserve">Poznámka k souboru cen:_x000d_
1. Ceny uvedenév souboru cen je doporučeno upravit podle aktuálních cen místně příslušné skládky odpadů._x000d_
2. Uložení odpadů neuvedených v souboru cen se oceňuje individuálně._x000d_
3. V cenách je započítán poplatek za ukládání odpadu dle zákona 185/2001 Sb._x000d_
4. Případné drcení stavebního odpadu lze ocenit cenami souboru cen 997 00-60 Drcení stavebního odpadu z katalogu 800-6 Demolice objektů._x000d_
</t>
  </si>
  <si>
    <t>60</t>
  </si>
  <si>
    <t>997221645</t>
  </si>
  <si>
    <t>Poplatek za uložení stavebního odpadu na skládce (skládkovné) asfaltového bez obsahu dehtu zatříděného do Katalogu odpadů pod kódem 17 03 02</t>
  </si>
  <si>
    <t>-1487850326</t>
  </si>
  <si>
    <t>61</t>
  </si>
  <si>
    <t>997221655</t>
  </si>
  <si>
    <t>1592830331</t>
  </si>
  <si>
    <t>998</t>
  </si>
  <si>
    <t>Přesun hmot</t>
  </si>
  <si>
    <t>62</t>
  </si>
  <si>
    <t>998223011</t>
  </si>
  <si>
    <t>Přesun hmot pro pozemní komunikace s krytem dlážděným dopravní vzdálenost do 200 m jakékoliv délky objektu</t>
  </si>
  <si>
    <t>-2093287110</t>
  </si>
  <si>
    <t>PSV</t>
  </si>
  <si>
    <t>Práce a dodávky PSV</t>
  </si>
  <si>
    <t>742</t>
  </si>
  <si>
    <t>Elektroinstalace - slaboproud</t>
  </si>
  <si>
    <t>63</t>
  </si>
  <si>
    <t>7420000-R</t>
  </si>
  <si>
    <t>Uložení vedení CETIN do chráničky včetně zemních prací</t>
  </si>
  <si>
    <t>2057054478</t>
  </si>
  <si>
    <t>64</t>
  </si>
  <si>
    <t>043194000</t>
  </si>
  <si>
    <t xml:space="preserve">Ostatní zkoušky - 6x zkoušky pláně </t>
  </si>
  <si>
    <t>-2112354926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</si>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</sst>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95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2021008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Chodník od hřbitova po ul. Stromovka, Varnsdorf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k.ú. Varnsdorf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23. 7. 2021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Varnsdorf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ProProjekt s.r.o.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Martin Rousek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ROUND(SUM(AG55:AG56),2)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ROUND(SUM(AS55:AS56),2)</f>
        <v>0</v>
      </c>
      <c r="AT54" s="107">
        <f>ROUND(SUM(AV54:AW54),2)</f>
        <v>0</v>
      </c>
      <c r="AU54" s="108">
        <f>ROUND(SUM(AU55:AU56),5)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ROUND(SUM(AZ55:AZ56),2)</f>
        <v>0</v>
      </c>
      <c r="BA54" s="107">
        <f>ROUND(SUM(BA55:BA56),2)</f>
        <v>0</v>
      </c>
      <c r="BB54" s="107">
        <f>ROUND(SUM(BB55:BB56),2)</f>
        <v>0</v>
      </c>
      <c r="BC54" s="107">
        <f>ROUND(SUM(BC55:BC56),2)</f>
        <v>0</v>
      </c>
      <c r="BD54" s="109">
        <f>ROUND(SUM(BD55:BD56),2)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0 - Vedlejší a ostatní...'!J30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'SO 0 - Vedlejší a ostatní...'!P85</f>
        <v>0</v>
      </c>
      <c r="AV55" s="121">
        <f>'SO 0 - Vedlejší a ostatní...'!J33</f>
        <v>0</v>
      </c>
      <c r="AW55" s="121">
        <f>'SO 0 - Vedlejší a ostatní...'!J34</f>
        <v>0</v>
      </c>
      <c r="AX55" s="121">
        <f>'SO 0 - Vedlejší a ostatní...'!J35</f>
        <v>0</v>
      </c>
      <c r="AY55" s="121">
        <f>'SO 0 - Vedlejší a ostatní...'!J36</f>
        <v>0</v>
      </c>
      <c r="AZ55" s="121">
        <f>'SO 0 - Vedlejší a ostatní...'!F33</f>
        <v>0</v>
      </c>
      <c r="BA55" s="121">
        <f>'SO 0 - Vedlejší a ostatní...'!F34</f>
        <v>0</v>
      </c>
      <c r="BB55" s="121">
        <f>'SO 0 - Vedlejší a ostatní...'!F35</f>
        <v>0</v>
      </c>
      <c r="BC55" s="121">
        <f>'SO 0 - Vedlejší a ostatní...'!F36</f>
        <v>0</v>
      </c>
      <c r="BD55" s="123">
        <f>'SO 0 - Vedlejší a ostatní...'!F37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19</v>
      </c>
      <c r="CM55" s="124" t="s">
        <v>82</v>
      </c>
    </row>
    <row r="56" s="7" customFormat="1" ht="16.5" customHeight="1">
      <c r="A56" s="112" t="s">
        <v>76</v>
      </c>
      <c r="B56" s="113"/>
      <c r="C56" s="114"/>
      <c r="D56" s="115" t="s">
        <v>83</v>
      </c>
      <c r="E56" s="115"/>
      <c r="F56" s="115"/>
      <c r="G56" s="115"/>
      <c r="H56" s="115"/>
      <c r="I56" s="116"/>
      <c r="J56" s="115" t="s">
        <v>84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1 - Výstavba chodníku'!J30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79</v>
      </c>
      <c r="AR56" s="119"/>
      <c r="AS56" s="125">
        <v>0</v>
      </c>
      <c r="AT56" s="126">
        <f>ROUND(SUM(AV56:AW56),2)</f>
        <v>0</v>
      </c>
      <c r="AU56" s="127">
        <f>'SO 1 - Výstavba chodníku'!P89</f>
        <v>0</v>
      </c>
      <c r="AV56" s="126">
        <f>'SO 1 - Výstavba chodníku'!J33</f>
        <v>0</v>
      </c>
      <c r="AW56" s="126">
        <f>'SO 1 - Výstavba chodníku'!J34</f>
        <v>0</v>
      </c>
      <c r="AX56" s="126">
        <f>'SO 1 - Výstavba chodníku'!J35</f>
        <v>0</v>
      </c>
      <c r="AY56" s="126">
        <f>'SO 1 - Výstavba chodníku'!J36</f>
        <v>0</v>
      </c>
      <c r="AZ56" s="126">
        <f>'SO 1 - Výstavba chodníku'!F33</f>
        <v>0</v>
      </c>
      <c r="BA56" s="126">
        <f>'SO 1 - Výstavba chodníku'!F34</f>
        <v>0</v>
      </c>
      <c r="BB56" s="126">
        <f>'SO 1 - Výstavba chodníku'!F35</f>
        <v>0</v>
      </c>
      <c r="BC56" s="126">
        <f>'SO 1 - Výstavba chodníku'!F36</f>
        <v>0</v>
      </c>
      <c r="BD56" s="128">
        <f>'SO 1 - Výstavba chodníku'!F37</f>
        <v>0</v>
      </c>
      <c r="BE56" s="7"/>
      <c r="BT56" s="124" t="s">
        <v>80</v>
      </c>
      <c r="BV56" s="124" t="s">
        <v>74</v>
      </c>
      <c r="BW56" s="124" t="s">
        <v>85</v>
      </c>
      <c r="BX56" s="124" t="s">
        <v>5</v>
      </c>
      <c r="CL56" s="124" t="s">
        <v>19</v>
      </c>
      <c r="CM56" s="124" t="s">
        <v>82</v>
      </c>
    </row>
    <row r="57" s="2" customFormat="1" ht="30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  <row r="58" s="2" customFormat="1" ht="6.96" customHeight="1">
      <c r="A58" s="39"/>
      <c r="B58" s="60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</sheetData>
  <sheetProtection sheet="1" formatColumns="0" formatRows="0" objects="1" scenarios="1" spinCount="100000" saltValue="yeLVhYMyyNT1Y6QE9HrBp+YMv4x81x/Gg4YF5xi1rEJzECWpY2F6VcTuOqMMGd7MaFBClyhjxbbvhii35g+Cmg==" hashValue="HaHds5YIvFP66TUHJHKWPBG2duuJt3mN/jQPKdn440aGCjQhVcRqkOfE1jN0ecKnF0Fwo1aAxu+pP1B7LM/mP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0 - Vedlejší a ostatní...'!C2" display="/"/>
    <hyperlink ref="A56" location="'SO 1 - Výstavba chodníku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82</v>
      </c>
    </row>
    <row r="4" s="1" customFormat="1" ht="24.96" customHeight="1">
      <c r="B4" s="21"/>
      <c r="D4" s="133" t="s">
        <v>86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136" t="str">
        <f>'Rekapitulace stavby'!K6</f>
        <v>Chodník od hřbitova po ul. Stromovka, Varnsdorf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87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88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18</v>
      </c>
      <c r="E11" s="39"/>
      <c r="F11" s="140" t="s">
        <v>19</v>
      </c>
      <c r="G11" s="39"/>
      <c r="H11" s="39"/>
      <c r="I11" s="141" t="s">
        <v>20</v>
      </c>
      <c r="J11" s="140" t="s">
        <v>19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21</v>
      </c>
      <c r="E12" s="39"/>
      <c r="F12" s="140" t="s">
        <v>22</v>
      </c>
      <c r="G12" s="39"/>
      <c r="H12" s="39"/>
      <c r="I12" s="141" t="s">
        <v>23</v>
      </c>
      <c r="J12" s="142" t="str">
        <f>'Rekapitulace stavby'!AN8</f>
        <v>23. 7. 2021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7"/>
      <c r="J13" s="39"/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25</v>
      </c>
      <c r="E14" s="39"/>
      <c r="F14" s="39"/>
      <c r="G14" s="39"/>
      <c r="H14" s="39"/>
      <c r="I14" s="141" t="s">
        <v>26</v>
      </c>
      <c r="J14" s="140" t="s">
        <v>19</v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27</v>
      </c>
      <c r="F15" s="39"/>
      <c r="G15" s="39"/>
      <c r="H15" s="39"/>
      <c r="I15" s="141" t="s">
        <v>28</v>
      </c>
      <c r="J15" s="140" t="s">
        <v>19</v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29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41" t="s">
        <v>28</v>
      </c>
      <c r="J18" s="34" t="str">
        <f>'Rekapitulace stavby'!AN14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31</v>
      </c>
      <c r="E20" s="39"/>
      <c r="F20" s="39"/>
      <c r="G20" s="39"/>
      <c r="H20" s="39"/>
      <c r="I20" s="141" t="s">
        <v>26</v>
      </c>
      <c r="J20" s="140" t="s">
        <v>19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32</v>
      </c>
      <c r="F21" s="39"/>
      <c r="G21" s="39"/>
      <c r="H21" s="39"/>
      <c r="I21" s="141" t="s">
        <v>28</v>
      </c>
      <c r="J21" s="140" t="s">
        <v>19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34</v>
      </c>
      <c r="E23" s="39"/>
      <c r="F23" s="39"/>
      <c r="G23" s="39"/>
      <c r="H23" s="39"/>
      <c r="I23" s="141" t="s">
        <v>26</v>
      </c>
      <c r="J23" s="140" t="s">
        <v>19</v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">
        <v>35</v>
      </c>
      <c r="F24" s="39"/>
      <c r="G24" s="39"/>
      <c r="H24" s="39"/>
      <c r="I24" s="141" t="s">
        <v>28</v>
      </c>
      <c r="J24" s="140" t="s">
        <v>19</v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36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59.25" customHeight="1">
      <c r="A27" s="143"/>
      <c r="B27" s="144"/>
      <c r="C27" s="143"/>
      <c r="D27" s="143"/>
      <c r="E27" s="145" t="s">
        <v>89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9"/>
      <c r="J29" s="148"/>
      <c r="K29" s="148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0" t="s">
        <v>38</v>
      </c>
      <c r="E30" s="39"/>
      <c r="F30" s="39"/>
      <c r="G30" s="39"/>
      <c r="H30" s="39"/>
      <c r="I30" s="137"/>
      <c r="J30" s="151">
        <f>ROUND(J85,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9"/>
      <c r="J31" s="148"/>
      <c r="K31" s="148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2" t="s">
        <v>40</v>
      </c>
      <c r="G32" s="39"/>
      <c r="H32" s="39"/>
      <c r="I32" s="153" t="s">
        <v>39</v>
      </c>
      <c r="J32" s="152" t="s">
        <v>41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35" t="s">
        <v>43</v>
      </c>
      <c r="F33" s="155">
        <f>ROUND((SUM(BE85:BE108)),  2)</f>
        <v>0</v>
      </c>
      <c r="G33" s="39"/>
      <c r="H33" s="39"/>
      <c r="I33" s="156">
        <v>0.20999999999999999</v>
      </c>
      <c r="J33" s="155">
        <f>ROUND(((SUM(BE85:BE108))*I33),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44</v>
      </c>
      <c r="F34" s="155">
        <f>ROUND((SUM(BF85:BF108)),  2)</f>
        <v>0</v>
      </c>
      <c r="G34" s="39"/>
      <c r="H34" s="39"/>
      <c r="I34" s="156">
        <v>0.14999999999999999</v>
      </c>
      <c r="J34" s="155">
        <f>ROUND(((SUM(BF85:BF108))*I34),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45</v>
      </c>
      <c r="F35" s="155">
        <f>ROUND((SUM(BG85:BG108)),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46</v>
      </c>
      <c r="F36" s="155">
        <f>ROUND((SUM(BH85:BH108)),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47</v>
      </c>
      <c r="F37" s="155">
        <f>ROUND((SUM(BI85:BI108)),  2)</f>
        <v>0</v>
      </c>
      <c r="G37" s="39"/>
      <c r="H37" s="39"/>
      <c r="I37" s="156">
        <v>0</v>
      </c>
      <c r="J37" s="155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62"/>
      <c r="J39" s="163">
        <f>SUM(J30:J37)</f>
        <v>0</v>
      </c>
      <c r="K39" s="164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90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Chodník od hřbitova po ul. Stromovka, Varnsdorf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87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0 - Vedlejší a ostatní náklady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k.ú. Varnsdorf</v>
      </c>
      <c r="G52" s="41"/>
      <c r="H52" s="41"/>
      <c r="I52" s="141" t="s">
        <v>23</v>
      </c>
      <c r="J52" s="73" t="str">
        <f>IF(J12="","",J12)</f>
        <v>23. 7. 2021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Varnsdorf</v>
      </c>
      <c r="G54" s="41"/>
      <c r="H54" s="41"/>
      <c r="I54" s="141" t="s">
        <v>31</v>
      </c>
      <c r="J54" s="37" t="str">
        <f>E21</f>
        <v>ProProjekt s.r.o.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141" t="s">
        <v>34</v>
      </c>
      <c r="J55" s="37" t="str">
        <f>E24</f>
        <v>Martin Rousek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91</v>
      </c>
      <c r="D57" s="173"/>
      <c r="E57" s="173"/>
      <c r="F57" s="173"/>
      <c r="G57" s="173"/>
      <c r="H57" s="173"/>
      <c r="I57" s="174"/>
      <c r="J57" s="175" t="s">
        <v>92</v>
      </c>
      <c r="K57" s="173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6" t="s">
        <v>70</v>
      </c>
      <c r="D59" s="41"/>
      <c r="E59" s="41"/>
      <c r="F59" s="41"/>
      <c r="G59" s="41"/>
      <c r="H59" s="41"/>
      <c r="I59" s="137"/>
      <c r="J59" s="103">
        <f>J85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93</v>
      </c>
    </row>
    <row r="60" s="9" customFormat="1" ht="24.96" customHeight="1">
      <c r="A60" s="9"/>
      <c r="B60" s="177"/>
      <c r="C60" s="178"/>
      <c r="D60" s="179" t="s">
        <v>94</v>
      </c>
      <c r="E60" s="180"/>
      <c r="F60" s="180"/>
      <c r="G60" s="180"/>
      <c r="H60" s="180"/>
      <c r="I60" s="181"/>
      <c r="J60" s="182">
        <f>J86</f>
        <v>0</v>
      </c>
      <c r="K60" s="178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85"/>
      <c r="D61" s="186" t="s">
        <v>95</v>
      </c>
      <c r="E61" s="187"/>
      <c r="F61" s="187"/>
      <c r="G61" s="187"/>
      <c r="H61" s="187"/>
      <c r="I61" s="188"/>
      <c r="J61" s="189">
        <f>J87</f>
        <v>0</v>
      </c>
      <c r="K61" s="185"/>
      <c r="L61" s="19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4"/>
      <c r="C62" s="185"/>
      <c r="D62" s="186" t="s">
        <v>96</v>
      </c>
      <c r="E62" s="187"/>
      <c r="F62" s="187"/>
      <c r="G62" s="187"/>
      <c r="H62" s="187"/>
      <c r="I62" s="188"/>
      <c r="J62" s="189">
        <f>J96</f>
        <v>0</v>
      </c>
      <c r="K62" s="185"/>
      <c r="L62" s="19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4"/>
      <c r="C63" s="185"/>
      <c r="D63" s="186" t="s">
        <v>97</v>
      </c>
      <c r="E63" s="187"/>
      <c r="F63" s="187"/>
      <c r="G63" s="187"/>
      <c r="H63" s="187"/>
      <c r="I63" s="188"/>
      <c r="J63" s="189">
        <f>J98</f>
        <v>0</v>
      </c>
      <c r="K63" s="185"/>
      <c r="L63" s="19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4"/>
      <c r="C64" s="185"/>
      <c r="D64" s="186" t="s">
        <v>98</v>
      </c>
      <c r="E64" s="187"/>
      <c r="F64" s="187"/>
      <c r="G64" s="187"/>
      <c r="H64" s="187"/>
      <c r="I64" s="188"/>
      <c r="J64" s="189">
        <f>J103</f>
        <v>0</v>
      </c>
      <c r="K64" s="185"/>
      <c r="L64" s="19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4"/>
      <c r="C65" s="185"/>
      <c r="D65" s="186" t="s">
        <v>99</v>
      </c>
      <c r="E65" s="187"/>
      <c r="F65" s="187"/>
      <c r="G65" s="187"/>
      <c r="H65" s="187"/>
      <c r="I65" s="188"/>
      <c r="J65" s="189">
        <f>J105</f>
        <v>0</v>
      </c>
      <c r="K65" s="185"/>
      <c r="L65" s="19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137"/>
      <c r="J66" s="41"/>
      <c r="K66" s="41"/>
      <c r="L66" s="138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167"/>
      <c r="J67" s="61"/>
      <c r="K67" s="61"/>
      <c r="L67" s="138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170"/>
      <c r="J71" s="63"/>
      <c r="K71" s="63"/>
      <c r="L71" s="13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100</v>
      </c>
      <c r="D72" s="41"/>
      <c r="E72" s="41"/>
      <c r="F72" s="41"/>
      <c r="G72" s="41"/>
      <c r="H72" s="41"/>
      <c r="I72" s="137"/>
      <c r="J72" s="41"/>
      <c r="K72" s="41"/>
      <c r="L72" s="13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137"/>
      <c r="J73" s="41"/>
      <c r="K73" s="41"/>
      <c r="L73" s="13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137"/>
      <c r="J74" s="41"/>
      <c r="K74" s="41"/>
      <c r="L74" s="13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71" t="str">
        <f>E7</f>
        <v>Chodník od hřbitova po ul. Stromovka, Varnsdorf</v>
      </c>
      <c r="F75" s="33"/>
      <c r="G75" s="33"/>
      <c r="H75" s="33"/>
      <c r="I75" s="137"/>
      <c r="J75" s="41"/>
      <c r="K75" s="41"/>
      <c r="L75" s="13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87</v>
      </c>
      <c r="D76" s="41"/>
      <c r="E76" s="41"/>
      <c r="F76" s="41"/>
      <c r="G76" s="41"/>
      <c r="H76" s="41"/>
      <c r="I76" s="137"/>
      <c r="J76" s="41"/>
      <c r="K76" s="41"/>
      <c r="L76" s="13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SO 0 - Vedlejší a ostatní náklady</v>
      </c>
      <c r="F77" s="41"/>
      <c r="G77" s="41"/>
      <c r="H77" s="41"/>
      <c r="I77" s="137"/>
      <c r="J77" s="41"/>
      <c r="K77" s="41"/>
      <c r="L77" s="13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137"/>
      <c r="J78" s="41"/>
      <c r="K78" s="41"/>
      <c r="L78" s="13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>k.ú. Varnsdorf</v>
      </c>
      <c r="G79" s="41"/>
      <c r="H79" s="41"/>
      <c r="I79" s="141" t="s">
        <v>23</v>
      </c>
      <c r="J79" s="73" t="str">
        <f>IF(J12="","",J12)</f>
        <v>23. 7. 2021</v>
      </c>
      <c r="K79" s="41"/>
      <c r="L79" s="13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137"/>
      <c r="J80" s="41"/>
      <c r="K80" s="41"/>
      <c r="L80" s="13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25</v>
      </c>
      <c r="D81" s="41"/>
      <c r="E81" s="41"/>
      <c r="F81" s="28" t="str">
        <f>E15</f>
        <v>Město Varnsdorf</v>
      </c>
      <c r="G81" s="41"/>
      <c r="H81" s="41"/>
      <c r="I81" s="141" t="s">
        <v>31</v>
      </c>
      <c r="J81" s="37" t="str">
        <f>E21</f>
        <v>ProProjekt s.r.o.</v>
      </c>
      <c r="K81" s="41"/>
      <c r="L81" s="13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29</v>
      </c>
      <c r="D82" s="41"/>
      <c r="E82" s="41"/>
      <c r="F82" s="28" t="str">
        <f>IF(E18="","",E18)</f>
        <v>Vyplň údaj</v>
      </c>
      <c r="G82" s="41"/>
      <c r="H82" s="41"/>
      <c r="I82" s="141" t="s">
        <v>34</v>
      </c>
      <c r="J82" s="37" t="str">
        <f>E24</f>
        <v>Martin Rousek</v>
      </c>
      <c r="K82" s="41"/>
      <c r="L82" s="13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137"/>
      <c r="J83" s="41"/>
      <c r="K83" s="41"/>
      <c r="L83" s="13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91"/>
      <c r="B84" s="192"/>
      <c r="C84" s="193" t="s">
        <v>101</v>
      </c>
      <c r="D84" s="194" t="s">
        <v>57</v>
      </c>
      <c r="E84" s="194" t="s">
        <v>53</v>
      </c>
      <c r="F84" s="194" t="s">
        <v>54</v>
      </c>
      <c r="G84" s="194" t="s">
        <v>102</v>
      </c>
      <c r="H84" s="194" t="s">
        <v>103</v>
      </c>
      <c r="I84" s="195" t="s">
        <v>104</v>
      </c>
      <c r="J84" s="194" t="s">
        <v>92</v>
      </c>
      <c r="K84" s="196" t="s">
        <v>105</v>
      </c>
      <c r="L84" s="197"/>
      <c r="M84" s="93" t="s">
        <v>19</v>
      </c>
      <c r="N84" s="94" t="s">
        <v>42</v>
      </c>
      <c r="O84" s="94" t="s">
        <v>106</v>
      </c>
      <c r="P84" s="94" t="s">
        <v>107</v>
      </c>
      <c r="Q84" s="94" t="s">
        <v>108</v>
      </c>
      <c r="R84" s="94" t="s">
        <v>109</v>
      </c>
      <c r="S84" s="94" t="s">
        <v>110</v>
      </c>
      <c r="T84" s="95" t="s">
        <v>111</v>
      </c>
      <c r="U84" s="191"/>
      <c r="V84" s="191"/>
      <c r="W84" s="191"/>
      <c r="X84" s="191"/>
      <c r="Y84" s="191"/>
      <c r="Z84" s="191"/>
      <c r="AA84" s="191"/>
      <c r="AB84" s="191"/>
      <c r="AC84" s="191"/>
      <c r="AD84" s="191"/>
      <c r="AE84" s="191"/>
    </row>
    <row r="85" s="2" customFormat="1" ht="22.8" customHeight="1">
      <c r="A85" s="39"/>
      <c r="B85" s="40"/>
      <c r="C85" s="100" t="s">
        <v>112</v>
      </c>
      <c r="D85" s="41"/>
      <c r="E85" s="41"/>
      <c r="F85" s="41"/>
      <c r="G85" s="41"/>
      <c r="H85" s="41"/>
      <c r="I85" s="137"/>
      <c r="J85" s="198">
        <f>BK85</f>
        <v>0</v>
      </c>
      <c r="K85" s="41"/>
      <c r="L85" s="45"/>
      <c r="M85" s="96"/>
      <c r="N85" s="199"/>
      <c r="O85" s="97"/>
      <c r="P85" s="200">
        <f>P86</f>
        <v>0</v>
      </c>
      <c r="Q85" s="97"/>
      <c r="R85" s="200">
        <f>R86</f>
        <v>0</v>
      </c>
      <c r="S85" s="97"/>
      <c r="T85" s="201">
        <f>T86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71</v>
      </c>
      <c r="AU85" s="18" t="s">
        <v>93</v>
      </c>
      <c r="BK85" s="202">
        <f>BK86</f>
        <v>0</v>
      </c>
    </row>
    <row r="86" s="12" customFormat="1" ht="25.92" customHeight="1">
      <c r="A86" s="12"/>
      <c r="B86" s="203"/>
      <c r="C86" s="204"/>
      <c r="D86" s="205" t="s">
        <v>71</v>
      </c>
      <c r="E86" s="206" t="s">
        <v>113</v>
      </c>
      <c r="F86" s="206" t="s">
        <v>114</v>
      </c>
      <c r="G86" s="204"/>
      <c r="H86" s="204"/>
      <c r="I86" s="207"/>
      <c r="J86" s="208">
        <f>BK86</f>
        <v>0</v>
      </c>
      <c r="K86" s="204"/>
      <c r="L86" s="209"/>
      <c r="M86" s="210"/>
      <c r="N86" s="211"/>
      <c r="O86" s="211"/>
      <c r="P86" s="212">
        <f>P87+P96+P98+P103+P105</f>
        <v>0</v>
      </c>
      <c r="Q86" s="211"/>
      <c r="R86" s="212">
        <f>R87+R96+R98+R103+R105</f>
        <v>0</v>
      </c>
      <c r="S86" s="211"/>
      <c r="T86" s="213">
        <f>T87+T96+T98+T103+T105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4" t="s">
        <v>115</v>
      </c>
      <c r="AT86" s="215" t="s">
        <v>71</v>
      </c>
      <c r="AU86" s="215" t="s">
        <v>72</v>
      </c>
      <c r="AY86" s="214" t="s">
        <v>116</v>
      </c>
      <c r="BK86" s="216">
        <f>BK87+BK96+BK98+BK103+BK105</f>
        <v>0</v>
      </c>
    </row>
    <row r="87" s="12" customFormat="1" ht="22.8" customHeight="1">
      <c r="A87" s="12"/>
      <c r="B87" s="203"/>
      <c r="C87" s="204"/>
      <c r="D87" s="205" t="s">
        <v>71</v>
      </c>
      <c r="E87" s="217" t="s">
        <v>117</v>
      </c>
      <c r="F87" s="217" t="s">
        <v>118</v>
      </c>
      <c r="G87" s="204"/>
      <c r="H87" s="204"/>
      <c r="I87" s="207"/>
      <c r="J87" s="218">
        <f>BK87</f>
        <v>0</v>
      </c>
      <c r="K87" s="204"/>
      <c r="L87" s="209"/>
      <c r="M87" s="210"/>
      <c r="N87" s="211"/>
      <c r="O87" s="211"/>
      <c r="P87" s="212">
        <f>SUM(P88:P95)</f>
        <v>0</v>
      </c>
      <c r="Q87" s="211"/>
      <c r="R87" s="212">
        <f>SUM(R88:R95)</f>
        <v>0</v>
      </c>
      <c r="S87" s="211"/>
      <c r="T87" s="213">
        <f>SUM(T88:T95)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4" t="s">
        <v>115</v>
      </c>
      <c r="AT87" s="215" t="s">
        <v>71</v>
      </c>
      <c r="AU87" s="215" t="s">
        <v>80</v>
      </c>
      <c r="AY87" s="214" t="s">
        <v>116</v>
      </c>
      <c r="BK87" s="216">
        <f>SUM(BK88:BK95)</f>
        <v>0</v>
      </c>
    </row>
    <row r="88" s="2" customFormat="1" ht="16.5" customHeight="1">
      <c r="A88" s="39"/>
      <c r="B88" s="40"/>
      <c r="C88" s="219" t="s">
        <v>80</v>
      </c>
      <c r="D88" s="219" t="s">
        <v>119</v>
      </c>
      <c r="E88" s="220" t="s">
        <v>120</v>
      </c>
      <c r="F88" s="221" t="s">
        <v>121</v>
      </c>
      <c r="G88" s="222" t="s">
        <v>122</v>
      </c>
      <c r="H88" s="223">
        <v>1</v>
      </c>
      <c r="I88" s="224"/>
      <c r="J88" s="225">
        <f>ROUND(I88*H88,2)</f>
        <v>0</v>
      </c>
      <c r="K88" s="221" t="s">
        <v>123</v>
      </c>
      <c r="L88" s="45"/>
      <c r="M88" s="226" t="s">
        <v>19</v>
      </c>
      <c r="N88" s="227" t="s">
        <v>43</v>
      </c>
      <c r="O88" s="85"/>
      <c r="P88" s="228">
        <f>O88*H88</f>
        <v>0</v>
      </c>
      <c r="Q88" s="228">
        <v>0</v>
      </c>
      <c r="R88" s="228">
        <f>Q88*H88</f>
        <v>0</v>
      </c>
      <c r="S88" s="228">
        <v>0</v>
      </c>
      <c r="T88" s="229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30" t="s">
        <v>124</v>
      </c>
      <c r="AT88" s="230" t="s">
        <v>119</v>
      </c>
      <c r="AU88" s="230" t="s">
        <v>82</v>
      </c>
      <c r="AY88" s="18" t="s">
        <v>116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18" t="s">
        <v>80</v>
      </c>
      <c r="BK88" s="231">
        <f>ROUND(I88*H88,2)</f>
        <v>0</v>
      </c>
      <c r="BL88" s="18" t="s">
        <v>124</v>
      </c>
      <c r="BM88" s="230" t="s">
        <v>125</v>
      </c>
    </row>
    <row r="89" s="2" customFormat="1" ht="16.5" customHeight="1">
      <c r="A89" s="39"/>
      <c r="B89" s="40"/>
      <c r="C89" s="219" t="s">
        <v>82</v>
      </c>
      <c r="D89" s="219" t="s">
        <v>119</v>
      </c>
      <c r="E89" s="220" t="s">
        <v>126</v>
      </c>
      <c r="F89" s="221" t="s">
        <v>127</v>
      </c>
      <c r="G89" s="222" t="s">
        <v>122</v>
      </c>
      <c r="H89" s="223">
        <v>1</v>
      </c>
      <c r="I89" s="224"/>
      <c r="J89" s="225">
        <f>ROUND(I89*H89,2)</f>
        <v>0</v>
      </c>
      <c r="K89" s="221" t="s">
        <v>123</v>
      </c>
      <c r="L89" s="45"/>
      <c r="M89" s="226" t="s">
        <v>19</v>
      </c>
      <c r="N89" s="227" t="s">
        <v>43</v>
      </c>
      <c r="O89" s="85"/>
      <c r="P89" s="228">
        <f>O89*H89</f>
        <v>0</v>
      </c>
      <c r="Q89" s="228">
        <v>0</v>
      </c>
      <c r="R89" s="228">
        <f>Q89*H89</f>
        <v>0</v>
      </c>
      <c r="S89" s="228">
        <v>0</v>
      </c>
      <c r="T89" s="229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30" t="s">
        <v>124</v>
      </c>
      <c r="AT89" s="230" t="s">
        <v>119</v>
      </c>
      <c r="AU89" s="230" t="s">
        <v>82</v>
      </c>
      <c r="AY89" s="18" t="s">
        <v>116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18" t="s">
        <v>80</v>
      </c>
      <c r="BK89" s="231">
        <f>ROUND(I89*H89,2)</f>
        <v>0</v>
      </c>
      <c r="BL89" s="18" t="s">
        <v>124</v>
      </c>
      <c r="BM89" s="230" t="s">
        <v>128</v>
      </c>
    </row>
    <row r="90" s="2" customFormat="1" ht="16.5" customHeight="1">
      <c r="A90" s="39"/>
      <c r="B90" s="40"/>
      <c r="C90" s="219" t="s">
        <v>129</v>
      </c>
      <c r="D90" s="219" t="s">
        <v>119</v>
      </c>
      <c r="E90" s="220" t="s">
        <v>130</v>
      </c>
      <c r="F90" s="221" t="s">
        <v>131</v>
      </c>
      <c r="G90" s="222" t="s">
        <v>122</v>
      </c>
      <c r="H90" s="223">
        <v>1</v>
      </c>
      <c r="I90" s="224"/>
      <c r="J90" s="225">
        <f>ROUND(I90*H90,2)</f>
        <v>0</v>
      </c>
      <c r="K90" s="221" t="s">
        <v>19</v>
      </c>
      <c r="L90" s="45"/>
      <c r="M90" s="226" t="s">
        <v>19</v>
      </c>
      <c r="N90" s="227" t="s">
        <v>43</v>
      </c>
      <c r="O90" s="85"/>
      <c r="P90" s="228">
        <f>O90*H90</f>
        <v>0</v>
      </c>
      <c r="Q90" s="228">
        <v>0</v>
      </c>
      <c r="R90" s="228">
        <f>Q90*H90</f>
        <v>0</v>
      </c>
      <c r="S90" s="228">
        <v>0</v>
      </c>
      <c r="T90" s="229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30" t="s">
        <v>124</v>
      </c>
      <c r="AT90" s="230" t="s">
        <v>119</v>
      </c>
      <c r="AU90" s="230" t="s">
        <v>82</v>
      </c>
      <c r="AY90" s="18" t="s">
        <v>116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18" t="s">
        <v>80</v>
      </c>
      <c r="BK90" s="231">
        <f>ROUND(I90*H90,2)</f>
        <v>0</v>
      </c>
      <c r="BL90" s="18" t="s">
        <v>124</v>
      </c>
      <c r="BM90" s="230" t="s">
        <v>132</v>
      </c>
    </row>
    <row r="91" s="2" customFormat="1">
      <c r="A91" s="39"/>
      <c r="B91" s="40"/>
      <c r="C91" s="41"/>
      <c r="D91" s="232" t="s">
        <v>133</v>
      </c>
      <c r="E91" s="41"/>
      <c r="F91" s="233" t="s">
        <v>134</v>
      </c>
      <c r="G91" s="41"/>
      <c r="H91" s="41"/>
      <c r="I91" s="137"/>
      <c r="J91" s="41"/>
      <c r="K91" s="41"/>
      <c r="L91" s="45"/>
      <c r="M91" s="234"/>
      <c r="N91" s="235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133</v>
      </c>
      <c r="AU91" s="18" t="s">
        <v>82</v>
      </c>
    </row>
    <row r="92" s="2" customFormat="1" ht="16.5" customHeight="1">
      <c r="A92" s="39"/>
      <c r="B92" s="40"/>
      <c r="C92" s="219" t="s">
        <v>135</v>
      </c>
      <c r="D92" s="219" t="s">
        <v>119</v>
      </c>
      <c r="E92" s="220" t="s">
        <v>136</v>
      </c>
      <c r="F92" s="221" t="s">
        <v>137</v>
      </c>
      <c r="G92" s="222" t="s">
        <v>122</v>
      </c>
      <c r="H92" s="223">
        <v>1</v>
      </c>
      <c r="I92" s="224"/>
      <c r="J92" s="225">
        <f>ROUND(I92*H92,2)</f>
        <v>0</v>
      </c>
      <c r="K92" s="221" t="s">
        <v>19</v>
      </c>
      <c r="L92" s="45"/>
      <c r="M92" s="226" t="s">
        <v>19</v>
      </c>
      <c r="N92" s="227" t="s">
        <v>43</v>
      </c>
      <c r="O92" s="85"/>
      <c r="P92" s="228">
        <f>O92*H92</f>
        <v>0</v>
      </c>
      <c r="Q92" s="228">
        <v>0</v>
      </c>
      <c r="R92" s="228">
        <f>Q92*H92</f>
        <v>0</v>
      </c>
      <c r="S92" s="228">
        <v>0</v>
      </c>
      <c r="T92" s="229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30" t="s">
        <v>124</v>
      </c>
      <c r="AT92" s="230" t="s">
        <v>119</v>
      </c>
      <c r="AU92" s="230" t="s">
        <v>82</v>
      </c>
      <c r="AY92" s="18" t="s">
        <v>116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18" t="s">
        <v>80</v>
      </c>
      <c r="BK92" s="231">
        <f>ROUND(I92*H92,2)</f>
        <v>0</v>
      </c>
      <c r="BL92" s="18" t="s">
        <v>124</v>
      </c>
      <c r="BM92" s="230" t="s">
        <v>138</v>
      </c>
    </row>
    <row r="93" s="2" customFormat="1">
      <c r="A93" s="39"/>
      <c r="B93" s="40"/>
      <c r="C93" s="41"/>
      <c r="D93" s="232" t="s">
        <v>133</v>
      </c>
      <c r="E93" s="41"/>
      <c r="F93" s="233" t="s">
        <v>139</v>
      </c>
      <c r="G93" s="41"/>
      <c r="H93" s="41"/>
      <c r="I93" s="137"/>
      <c r="J93" s="41"/>
      <c r="K93" s="41"/>
      <c r="L93" s="45"/>
      <c r="M93" s="234"/>
      <c r="N93" s="235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133</v>
      </c>
      <c r="AU93" s="18" t="s">
        <v>82</v>
      </c>
    </row>
    <row r="94" s="2" customFormat="1" ht="16.5" customHeight="1">
      <c r="A94" s="39"/>
      <c r="B94" s="40"/>
      <c r="C94" s="219" t="s">
        <v>115</v>
      </c>
      <c r="D94" s="219" t="s">
        <v>119</v>
      </c>
      <c r="E94" s="220" t="s">
        <v>140</v>
      </c>
      <c r="F94" s="221" t="s">
        <v>141</v>
      </c>
      <c r="G94" s="222" t="s">
        <v>122</v>
      </c>
      <c r="H94" s="223">
        <v>1</v>
      </c>
      <c r="I94" s="224"/>
      <c r="J94" s="225">
        <f>ROUND(I94*H94,2)</f>
        <v>0</v>
      </c>
      <c r="K94" s="221" t="s">
        <v>123</v>
      </c>
      <c r="L94" s="45"/>
      <c r="M94" s="226" t="s">
        <v>19</v>
      </c>
      <c r="N94" s="227" t="s">
        <v>43</v>
      </c>
      <c r="O94" s="85"/>
      <c r="P94" s="228">
        <f>O94*H94</f>
        <v>0</v>
      </c>
      <c r="Q94" s="228">
        <v>0</v>
      </c>
      <c r="R94" s="228">
        <f>Q94*H94</f>
        <v>0</v>
      </c>
      <c r="S94" s="228">
        <v>0</v>
      </c>
      <c r="T94" s="229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30" t="s">
        <v>124</v>
      </c>
      <c r="AT94" s="230" t="s">
        <v>119</v>
      </c>
      <c r="AU94" s="230" t="s">
        <v>82</v>
      </c>
      <c r="AY94" s="18" t="s">
        <v>116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18" t="s">
        <v>80</v>
      </c>
      <c r="BK94" s="231">
        <f>ROUND(I94*H94,2)</f>
        <v>0</v>
      </c>
      <c r="BL94" s="18" t="s">
        <v>124</v>
      </c>
      <c r="BM94" s="230" t="s">
        <v>142</v>
      </c>
    </row>
    <row r="95" s="2" customFormat="1">
      <c r="A95" s="39"/>
      <c r="B95" s="40"/>
      <c r="C95" s="41"/>
      <c r="D95" s="232" t="s">
        <v>133</v>
      </c>
      <c r="E95" s="41"/>
      <c r="F95" s="233" t="s">
        <v>143</v>
      </c>
      <c r="G95" s="41"/>
      <c r="H95" s="41"/>
      <c r="I95" s="137"/>
      <c r="J95" s="41"/>
      <c r="K95" s="41"/>
      <c r="L95" s="45"/>
      <c r="M95" s="234"/>
      <c r="N95" s="235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133</v>
      </c>
      <c r="AU95" s="18" t="s">
        <v>82</v>
      </c>
    </row>
    <row r="96" s="12" customFormat="1" ht="22.8" customHeight="1">
      <c r="A96" s="12"/>
      <c r="B96" s="203"/>
      <c r="C96" s="204"/>
      <c r="D96" s="205" t="s">
        <v>71</v>
      </c>
      <c r="E96" s="217" t="s">
        <v>144</v>
      </c>
      <c r="F96" s="217" t="s">
        <v>145</v>
      </c>
      <c r="G96" s="204"/>
      <c r="H96" s="204"/>
      <c r="I96" s="207"/>
      <c r="J96" s="218">
        <f>BK96</f>
        <v>0</v>
      </c>
      <c r="K96" s="204"/>
      <c r="L96" s="209"/>
      <c r="M96" s="210"/>
      <c r="N96" s="211"/>
      <c r="O96" s="211"/>
      <c r="P96" s="212">
        <f>P97</f>
        <v>0</v>
      </c>
      <c r="Q96" s="211"/>
      <c r="R96" s="212">
        <f>R97</f>
        <v>0</v>
      </c>
      <c r="S96" s="211"/>
      <c r="T96" s="213">
        <f>T97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4" t="s">
        <v>115</v>
      </c>
      <c r="AT96" s="215" t="s">
        <v>71</v>
      </c>
      <c r="AU96" s="215" t="s">
        <v>80</v>
      </c>
      <c r="AY96" s="214" t="s">
        <v>116</v>
      </c>
      <c r="BK96" s="216">
        <f>BK97</f>
        <v>0</v>
      </c>
    </row>
    <row r="97" s="2" customFormat="1" ht="16.5" customHeight="1">
      <c r="A97" s="39"/>
      <c r="B97" s="40"/>
      <c r="C97" s="219" t="s">
        <v>146</v>
      </c>
      <c r="D97" s="219" t="s">
        <v>119</v>
      </c>
      <c r="E97" s="220" t="s">
        <v>147</v>
      </c>
      <c r="F97" s="221" t="s">
        <v>148</v>
      </c>
      <c r="G97" s="222" t="s">
        <v>122</v>
      </c>
      <c r="H97" s="223">
        <v>1</v>
      </c>
      <c r="I97" s="224"/>
      <c r="J97" s="225">
        <f>ROUND(I97*H97,2)</f>
        <v>0</v>
      </c>
      <c r="K97" s="221" t="s">
        <v>123</v>
      </c>
      <c r="L97" s="45"/>
      <c r="M97" s="226" t="s">
        <v>19</v>
      </c>
      <c r="N97" s="227" t="s">
        <v>43</v>
      </c>
      <c r="O97" s="85"/>
      <c r="P97" s="228">
        <f>O97*H97</f>
        <v>0</v>
      </c>
      <c r="Q97" s="228">
        <v>0</v>
      </c>
      <c r="R97" s="228">
        <f>Q97*H97</f>
        <v>0</v>
      </c>
      <c r="S97" s="228">
        <v>0</v>
      </c>
      <c r="T97" s="229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30" t="s">
        <v>124</v>
      </c>
      <c r="AT97" s="230" t="s">
        <v>119</v>
      </c>
      <c r="AU97" s="230" t="s">
        <v>82</v>
      </c>
      <c r="AY97" s="18" t="s">
        <v>116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18" t="s">
        <v>80</v>
      </c>
      <c r="BK97" s="231">
        <f>ROUND(I97*H97,2)</f>
        <v>0</v>
      </c>
      <c r="BL97" s="18" t="s">
        <v>124</v>
      </c>
      <c r="BM97" s="230" t="s">
        <v>149</v>
      </c>
    </row>
    <row r="98" s="12" customFormat="1" ht="22.8" customHeight="1">
      <c r="A98" s="12"/>
      <c r="B98" s="203"/>
      <c r="C98" s="204"/>
      <c r="D98" s="205" t="s">
        <v>71</v>
      </c>
      <c r="E98" s="217" t="s">
        <v>150</v>
      </c>
      <c r="F98" s="217" t="s">
        <v>151</v>
      </c>
      <c r="G98" s="204"/>
      <c r="H98" s="204"/>
      <c r="I98" s="207"/>
      <c r="J98" s="218">
        <f>BK98</f>
        <v>0</v>
      </c>
      <c r="K98" s="204"/>
      <c r="L98" s="209"/>
      <c r="M98" s="210"/>
      <c r="N98" s="211"/>
      <c r="O98" s="211"/>
      <c r="P98" s="212">
        <f>SUM(P99:P102)</f>
        <v>0</v>
      </c>
      <c r="Q98" s="211"/>
      <c r="R98" s="212">
        <f>SUM(R99:R102)</f>
        <v>0</v>
      </c>
      <c r="S98" s="211"/>
      <c r="T98" s="213">
        <f>SUM(T99:T102)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4" t="s">
        <v>115</v>
      </c>
      <c r="AT98" s="215" t="s">
        <v>71</v>
      </c>
      <c r="AU98" s="215" t="s">
        <v>80</v>
      </c>
      <c r="AY98" s="214" t="s">
        <v>116</v>
      </c>
      <c r="BK98" s="216">
        <f>SUM(BK99:BK102)</f>
        <v>0</v>
      </c>
    </row>
    <row r="99" s="2" customFormat="1" ht="16.5" customHeight="1">
      <c r="A99" s="39"/>
      <c r="B99" s="40"/>
      <c r="C99" s="219" t="s">
        <v>152</v>
      </c>
      <c r="D99" s="219" t="s">
        <v>119</v>
      </c>
      <c r="E99" s="220" t="s">
        <v>153</v>
      </c>
      <c r="F99" s="221" t="s">
        <v>154</v>
      </c>
      <c r="G99" s="222" t="s">
        <v>122</v>
      </c>
      <c r="H99" s="223">
        <v>1</v>
      </c>
      <c r="I99" s="224"/>
      <c r="J99" s="225">
        <f>ROUND(I99*H99,2)</f>
        <v>0</v>
      </c>
      <c r="K99" s="221" t="s">
        <v>123</v>
      </c>
      <c r="L99" s="45"/>
      <c r="M99" s="226" t="s">
        <v>19</v>
      </c>
      <c r="N99" s="227" t="s">
        <v>43</v>
      </c>
      <c r="O99" s="85"/>
      <c r="P99" s="228">
        <f>O99*H99</f>
        <v>0</v>
      </c>
      <c r="Q99" s="228">
        <v>0</v>
      </c>
      <c r="R99" s="228">
        <f>Q99*H99</f>
        <v>0</v>
      </c>
      <c r="S99" s="228">
        <v>0</v>
      </c>
      <c r="T99" s="229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30" t="s">
        <v>124</v>
      </c>
      <c r="AT99" s="230" t="s">
        <v>119</v>
      </c>
      <c r="AU99" s="230" t="s">
        <v>82</v>
      </c>
      <c r="AY99" s="18" t="s">
        <v>116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18" t="s">
        <v>80</v>
      </c>
      <c r="BK99" s="231">
        <f>ROUND(I99*H99,2)</f>
        <v>0</v>
      </c>
      <c r="BL99" s="18" t="s">
        <v>124</v>
      </c>
      <c r="BM99" s="230" t="s">
        <v>155</v>
      </c>
    </row>
    <row r="100" s="2" customFormat="1">
      <c r="A100" s="39"/>
      <c r="B100" s="40"/>
      <c r="C100" s="41"/>
      <c r="D100" s="232" t="s">
        <v>133</v>
      </c>
      <c r="E100" s="41"/>
      <c r="F100" s="233" t="s">
        <v>156</v>
      </c>
      <c r="G100" s="41"/>
      <c r="H100" s="41"/>
      <c r="I100" s="137"/>
      <c r="J100" s="41"/>
      <c r="K100" s="41"/>
      <c r="L100" s="45"/>
      <c r="M100" s="234"/>
      <c r="N100" s="235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133</v>
      </c>
      <c r="AU100" s="18" t="s">
        <v>82</v>
      </c>
    </row>
    <row r="101" s="2" customFormat="1" ht="16.5" customHeight="1">
      <c r="A101" s="39"/>
      <c r="B101" s="40"/>
      <c r="C101" s="219" t="s">
        <v>157</v>
      </c>
      <c r="D101" s="219" t="s">
        <v>119</v>
      </c>
      <c r="E101" s="220" t="s">
        <v>158</v>
      </c>
      <c r="F101" s="221" t="s">
        <v>159</v>
      </c>
      <c r="G101" s="222" t="s">
        <v>122</v>
      </c>
      <c r="H101" s="223">
        <v>1</v>
      </c>
      <c r="I101" s="224"/>
      <c r="J101" s="225">
        <f>ROUND(I101*H101,2)</f>
        <v>0</v>
      </c>
      <c r="K101" s="221" t="s">
        <v>123</v>
      </c>
      <c r="L101" s="45"/>
      <c r="M101" s="226" t="s">
        <v>19</v>
      </c>
      <c r="N101" s="227" t="s">
        <v>43</v>
      </c>
      <c r="O101" s="85"/>
      <c r="P101" s="228">
        <f>O101*H101</f>
        <v>0</v>
      </c>
      <c r="Q101" s="228">
        <v>0</v>
      </c>
      <c r="R101" s="228">
        <f>Q101*H101</f>
        <v>0</v>
      </c>
      <c r="S101" s="228">
        <v>0</v>
      </c>
      <c r="T101" s="229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30" t="s">
        <v>124</v>
      </c>
      <c r="AT101" s="230" t="s">
        <v>119</v>
      </c>
      <c r="AU101" s="230" t="s">
        <v>82</v>
      </c>
      <c r="AY101" s="18" t="s">
        <v>116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18" t="s">
        <v>80</v>
      </c>
      <c r="BK101" s="231">
        <f>ROUND(I101*H101,2)</f>
        <v>0</v>
      </c>
      <c r="BL101" s="18" t="s">
        <v>124</v>
      </c>
      <c r="BM101" s="230" t="s">
        <v>160</v>
      </c>
    </row>
    <row r="102" s="2" customFormat="1">
      <c r="A102" s="39"/>
      <c r="B102" s="40"/>
      <c r="C102" s="41"/>
      <c r="D102" s="232" t="s">
        <v>133</v>
      </c>
      <c r="E102" s="41"/>
      <c r="F102" s="233" t="s">
        <v>161</v>
      </c>
      <c r="G102" s="41"/>
      <c r="H102" s="41"/>
      <c r="I102" s="137"/>
      <c r="J102" s="41"/>
      <c r="K102" s="41"/>
      <c r="L102" s="45"/>
      <c r="M102" s="234"/>
      <c r="N102" s="235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133</v>
      </c>
      <c r="AU102" s="18" t="s">
        <v>82</v>
      </c>
    </row>
    <row r="103" s="12" customFormat="1" ht="22.8" customHeight="1">
      <c r="A103" s="12"/>
      <c r="B103" s="203"/>
      <c r="C103" s="204"/>
      <c r="D103" s="205" t="s">
        <v>71</v>
      </c>
      <c r="E103" s="217" t="s">
        <v>162</v>
      </c>
      <c r="F103" s="217" t="s">
        <v>163</v>
      </c>
      <c r="G103" s="204"/>
      <c r="H103" s="204"/>
      <c r="I103" s="207"/>
      <c r="J103" s="218">
        <f>BK103</f>
        <v>0</v>
      </c>
      <c r="K103" s="204"/>
      <c r="L103" s="209"/>
      <c r="M103" s="210"/>
      <c r="N103" s="211"/>
      <c r="O103" s="211"/>
      <c r="P103" s="212">
        <f>P104</f>
        <v>0</v>
      </c>
      <c r="Q103" s="211"/>
      <c r="R103" s="212">
        <f>R104</f>
        <v>0</v>
      </c>
      <c r="S103" s="211"/>
      <c r="T103" s="213">
        <f>T104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14" t="s">
        <v>115</v>
      </c>
      <c r="AT103" s="215" t="s">
        <v>71</v>
      </c>
      <c r="AU103" s="215" t="s">
        <v>80</v>
      </c>
      <c r="AY103" s="214" t="s">
        <v>116</v>
      </c>
      <c r="BK103" s="216">
        <f>BK104</f>
        <v>0</v>
      </c>
    </row>
    <row r="104" s="2" customFormat="1" ht="16.5" customHeight="1">
      <c r="A104" s="39"/>
      <c r="B104" s="40"/>
      <c r="C104" s="219" t="s">
        <v>164</v>
      </c>
      <c r="D104" s="219" t="s">
        <v>119</v>
      </c>
      <c r="E104" s="220" t="s">
        <v>165</v>
      </c>
      <c r="F104" s="221" t="s">
        <v>166</v>
      </c>
      <c r="G104" s="222" t="s">
        <v>122</v>
      </c>
      <c r="H104" s="223">
        <v>1</v>
      </c>
      <c r="I104" s="224"/>
      <c r="J104" s="225">
        <f>ROUND(I104*H104,2)</f>
        <v>0</v>
      </c>
      <c r="K104" s="221" t="s">
        <v>123</v>
      </c>
      <c r="L104" s="45"/>
      <c r="M104" s="226" t="s">
        <v>19</v>
      </c>
      <c r="N104" s="227" t="s">
        <v>43</v>
      </c>
      <c r="O104" s="85"/>
      <c r="P104" s="228">
        <f>O104*H104</f>
        <v>0</v>
      </c>
      <c r="Q104" s="228">
        <v>0</v>
      </c>
      <c r="R104" s="228">
        <f>Q104*H104</f>
        <v>0</v>
      </c>
      <c r="S104" s="228">
        <v>0</v>
      </c>
      <c r="T104" s="229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30" t="s">
        <v>124</v>
      </c>
      <c r="AT104" s="230" t="s">
        <v>119</v>
      </c>
      <c r="AU104" s="230" t="s">
        <v>82</v>
      </c>
      <c r="AY104" s="18" t="s">
        <v>116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18" t="s">
        <v>80</v>
      </c>
      <c r="BK104" s="231">
        <f>ROUND(I104*H104,2)</f>
        <v>0</v>
      </c>
      <c r="BL104" s="18" t="s">
        <v>124</v>
      </c>
      <c r="BM104" s="230" t="s">
        <v>167</v>
      </c>
    </row>
    <row r="105" s="12" customFormat="1" ht="22.8" customHeight="1">
      <c r="A105" s="12"/>
      <c r="B105" s="203"/>
      <c r="C105" s="204"/>
      <c r="D105" s="205" t="s">
        <v>71</v>
      </c>
      <c r="E105" s="217" t="s">
        <v>168</v>
      </c>
      <c r="F105" s="217" t="s">
        <v>169</v>
      </c>
      <c r="G105" s="204"/>
      <c r="H105" s="204"/>
      <c r="I105" s="207"/>
      <c r="J105" s="218">
        <f>BK105</f>
        <v>0</v>
      </c>
      <c r="K105" s="204"/>
      <c r="L105" s="209"/>
      <c r="M105" s="210"/>
      <c r="N105" s="211"/>
      <c r="O105" s="211"/>
      <c r="P105" s="212">
        <f>SUM(P106:P108)</f>
        <v>0</v>
      </c>
      <c r="Q105" s="211"/>
      <c r="R105" s="212">
        <f>SUM(R106:R108)</f>
        <v>0</v>
      </c>
      <c r="S105" s="211"/>
      <c r="T105" s="213">
        <f>SUM(T106:T108)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14" t="s">
        <v>115</v>
      </c>
      <c r="AT105" s="215" t="s">
        <v>71</v>
      </c>
      <c r="AU105" s="215" t="s">
        <v>80</v>
      </c>
      <c r="AY105" s="214" t="s">
        <v>116</v>
      </c>
      <c r="BK105" s="216">
        <f>SUM(BK106:BK108)</f>
        <v>0</v>
      </c>
    </row>
    <row r="106" s="2" customFormat="1" ht="16.5" customHeight="1">
      <c r="A106" s="39"/>
      <c r="B106" s="40"/>
      <c r="C106" s="219" t="s">
        <v>170</v>
      </c>
      <c r="D106" s="219" t="s">
        <v>119</v>
      </c>
      <c r="E106" s="220" t="s">
        <v>171</v>
      </c>
      <c r="F106" s="221" t="s">
        <v>172</v>
      </c>
      <c r="G106" s="222" t="s">
        <v>122</v>
      </c>
      <c r="H106" s="223">
        <v>1</v>
      </c>
      <c r="I106" s="224"/>
      <c r="J106" s="225">
        <f>ROUND(I106*H106,2)</f>
        <v>0</v>
      </c>
      <c r="K106" s="221" t="s">
        <v>173</v>
      </c>
      <c r="L106" s="45"/>
      <c r="M106" s="226" t="s">
        <v>19</v>
      </c>
      <c r="N106" s="227" t="s">
        <v>43</v>
      </c>
      <c r="O106" s="85"/>
      <c r="P106" s="228">
        <f>O106*H106</f>
        <v>0</v>
      </c>
      <c r="Q106" s="228">
        <v>0</v>
      </c>
      <c r="R106" s="228">
        <f>Q106*H106</f>
        <v>0</v>
      </c>
      <c r="S106" s="228">
        <v>0</v>
      </c>
      <c r="T106" s="229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30" t="s">
        <v>124</v>
      </c>
      <c r="AT106" s="230" t="s">
        <v>119</v>
      </c>
      <c r="AU106" s="230" t="s">
        <v>82</v>
      </c>
      <c r="AY106" s="18" t="s">
        <v>116</v>
      </c>
      <c r="BE106" s="231">
        <f>IF(N106="základní",J106,0)</f>
        <v>0</v>
      </c>
      <c r="BF106" s="231">
        <f>IF(N106="snížená",J106,0)</f>
        <v>0</v>
      </c>
      <c r="BG106" s="231">
        <f>IF(N106="zákl. přenesená",J106,0)</f>
        <v>0</v>
      </c>
      <c r="BH106" s="231">
        <f>IF(N106="sníž. přenesená",J106,0)</f>
        <v>0</v>
      </c>
      <c r="BI106" s="231">
        <f>IF(N106="nulová",J106,0)</f>
        <v>0</v>
      </c>
      <c r="BJ106" s="18" t="s">
        <v>80</v>
      </c>
      <c r="BK106" s="231">
        <f>ROUND(I106*H106,2)</f>
        <v>0</v>
      </c>
      <c r="BL106" s="18" t="s">
        <v>124</v>
      </c>
      <c r="BM106" s="230" t="s">
        <v>174</v>
      </c>
    </row>
    <row r="107" s="2" customFormat="1" ht="21.75" customHeight="1">
      <c r="A107" s="39"/>
      <c r="B107" s="40"/>
      <c r="C107" s="219" t="s">
        <v>175</v>
      </c>
      <c r="D107" s="219" t="s">
        <v>119</v>
      </c>
      <c r="E107" s="220" t="s">
        <v>176</v>
      </c>
      <c r="F107" s="221" t="s">
        <v>177</v>
      </c>
      <c r="G107" s="222" t="s">
        <v>178</v>
      </c>
      <c r="H107" s="223">
        <v>1</v>
      </c>
      <c r="I107" s="224"/>
      <c r="J107" s="225">
        <f>ROUND(I107*H107,2)</f>
        <v>0</v>
      </c>
      <c r="K107" s="221" t="s">
        <v>19</v>
      </c>
      <c r="L107" s="45"/>
      <c r="M107" s="226" t="s">
        <v>19</v>
      </c>
      <c r="N107" s="227" t="s">
        <v>43</v>
      </c>
      <c r="O107" s="85"/>
      <c r="P107" s="228">
        <f>O107*H107</f>
        <v>0</v>
      </c>
      <c r="Q107" s="228">
        <v>0</v>
      </c>
      <c r="R107" s="228">
        <f>Q107*H107</f>
        <v>0</v>
      </c>
      <c r="S107" s="228">
        <v>0</v>
      </c>
      <c r="T107" s="229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30" t="s">
        <v>135</v>
      </c>
      <c r="AT107" s="230" t="s">
        <v>119</v>
      </c>
      <c r="AU107" s="230" t="s">
        <v>82</v>
      </c>
      <c r="AY107" s="18" t="s">
        <v>116</v>
      </c>
      <c r="BE107" s="231">
        <f>IF(N107="základní",J107,0)</f>
        <v>0</v>
      </c>
      <c r="BF107" s="231">
        <f>IF(N107="snížená",J107,0)</f>
        <v>0</v>
      </c>
      <c r="BG107" s="231">
        <f>IF(N107="zákl. přenesená",J107,0)</f>
        <v>0</v>
      </c>
      <c r="BH107" s="231">
        <f>IF(N107="sníž. přenesená",J107,0)</f>
        <v>0</v>
      </c>
      <c r="BI107" s="231">
        <f>IF(N107="nulová",J107,0)</f>
        <v>0</v>
      </c>
      <c r="BJ107" s="18" t="s">
        <v>80</v>
      </c>
      <c r="BK107" s="231">
        <f>ROUND(I107*H107,2)</f>
        <v>0</v>
      </c>
      <c r="BL107" s="18" t="s">
        <v>135</v>
      </c>
      <c r="BM107" s="230" t="s">
        <v>179</v>
      </c>
    </row>
    <row r="108" s="2" customFormat="1" ht="16.5" customHeight="1">
      <c r="A108" s="39"/>
      <c r="B108" s="40"/>
      <c r="C108" s="219" t="s">
        <v>180</v>
      </c>
      <c r="D108" s="219" t="s">
        <v>119</v>
      </c>
      <c r="E108" s="220" t="s">
        <v>181</v>
      </c>
      <c r="F108" s="221" t="s">
        <v>182</v>
      </c>
      <c r="G108" s="222" t="s">
        <v>178</v>
      </c>
      <c r="H108" s="223">
        <v>1</v>
      </c>
      <c r="I108" s="224"/>
      <c r="J108" s="225">
        <f>ROUND(I108*H108,2)</f>
        <v>0</v>
      </c>
      <c r="K108" s="221" t="s">
        <v>19</v>
      </c>
      <c r="L108" s="45"/>
      <c r="M108" s="236" t="s">
        <v>19</v>
      </c>
      <c r="N108" s="237" t="s">
        <v>43</v>
      </c>
      <c r="O108" s="238"/>
      <c r="P108" s="239">
        <f>O108*H108</f>
        <v>0</v>
      </c>
      <c r="Q108" s="239">
        <v>0</v>
      </c>
      <c r="R108" s="239">
        <f>Q108*H108</f>
        <v>0</v>
      </c>
      <c r="S108" s="239">
        <v>0</v>
      </c>
      <c r="T108" s="240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30" t="s">
        <v>135</v>
      </c>
      <c r="AT108" s="230" t="s">
        <v>119</v>
      </c>
      <c r="AU108" s="230" t="s">
        <v>82</v>
      </c>
      <c r="AY108" s="18" t="s">
        <v>116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18" t="s">
        <v>80</v>
      </c>
      <c r="BK108" s="231">
        <f>ROUND(I108*H108,2)</f>
        <v>0</v>
      </c>
      <c r="BL108" s="18" t="s">
        <v>135</v>
      </c>
      <c r="BM108" s="230" t="s">
        <v>183</v>
      </c>
    </row>
    <row r="109" s="2" customFormat="1" ht="6.96" customHeight="1">
      <c r="A109" s="39"/>
      <c r="B109" s="60"/>
      <c r="C109" s="61"/>
      <c r="D109" s="61"/>
      <c r="E109" s="61"/>
      <c r="F109" s="61"/>
      <c r="G109" s="61"/>
      <c r="H109" s="61"/>
      <c r="I109" s="167"/>
      <c r="J109" s="61"/>
      <c r="K109" s="61"/>
      <c r="L109" s="45"/>
      <c r="M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</sheetData>
  <sheetProtection sheet="1" autoFilter="0" formatColumns="0" formatRows="0" objects="1" scenarios="1" spinCount="100000" saltValue="DtOP9Jr+AZ3mThEOcHtJ3OxR1UgxT1F+OXIDfeGuFaKCU9JYRWsVkhpHwVZpQuvQ+omJWT8HEjUVDqAWsNqXfg==" hashValue="6mo12mzdq3bS4Gb09X4TsJWwbRJXQah8cPGM1t79cMcNv98RRODk2VzCMCSn/K3rEU7WDDSC9T3wDyzzsOdrRg==" algorithmName="SHA-512" password="CC35"/>
  <autoFilter ref="C84:K108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82</v>
      </c>
    </row>
    <row r="4" s="1" customFormat="1" ht="24.96" customHeight="1">
      <c r="B4" s="21"/>
      <c r="D4" s="133" t="s">
        <v>86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136" t="str">
        <f>'Rekapitulace stavby'!K6</f>
        <v>Chodník od hřbitova po ul. Stromovka, Varnsdorf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87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184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18</v>
      </c>
      <c r="E11" s="39"/>
      <c r="F11" s="140" t="s">
        <v>19</v>
      </c>
      <c r="G11" s="39"/>
      <c r="H11" s="39"/>
      <c r="I11" s="141" t="s">
        <v>20</v>
      </c>
      <c r="J11" s="140" t="s">
        <v>19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21</v>
      </c>
      <c r="E12" s="39"/>
      <c r="F12" s="140" t="s">
        <v>22</v>
      </c>
      <c r="G12" s="39"/>
      <c r="H12" s="39"/>
      <c r="I12" s="141" t="s">
        <v>23</v>
      </c>
      <c r="J12" s="142" t="str">
        <f>'Rekapitulace stavby'!AN8</f>
        <v>23. 7. 2021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7"/>
      <c r="J13" s="39"/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25</v>
      </c>
      <c r="E14" s="39"/>
      <c r="F14" s="39"/>
      <c r="G14" s="39"/>
      <c r="H14" s="39"/>
      <c r="I14" s="141" t="s">
        <v>26</v>
      </c>
      <c r="J14" s="140" t="s">
        <v>19</v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27</v>
      </c>
      <c r="F15" s="39"/>
      <c r="G15" s="39"/>
      <c r="H15" s="39"/>
      <c r="I15" s="141" t="s">
        <v>28</v>
      </c>
      <c r="J15" s="140" t="s">
        <v>19</v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29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41" t="s">
        <v>28</v>
      </c>
      <c r="J18" s="34" t="str">
        <f>'Rekapitulace stavby'!AN14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31</v>
      </c>
      <c r="E20" s="39"/>
      <c r="F20" s="39"/>
      <c r="G20" s="39"/>
      <c r="H20" s="39"/>
      <c r="I20" s="141" t="s">
        <v>26</v>
      </c>
      <c r="J20" s="140" t="s">
        <v>19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32</v>
      </c>
      <c r="F21" s="39"/>
      <c r="G21" s="39"/>
      <c r="H21" s="39"/>
      <c r="I21" s="141" t="s">
        <v>28</v>
      </c>
      <c r="J21" s="140" t="s">
        <v>19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34</v>
      </c>
      <c r="E23" s="39"/>
      <c r="F23" s="39"/>
      <c r="G23" s="39"/>
      <c r="H23" s="39"/>
      <c r="I23" s="141" t="s">
        <v>26</v>
      </c>
      <c r="J23" s="140" t="s">
        <v>19</v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">
        <v>35</v>
      </c>
      <c r="F24" s="39"/>
      <c r="G24" s="39"/>
      <c r="H24" s="39"/>
      <c r="I24" s="141" t="s">
        <v>28</v>
      </c>
      <c r="J24" s="140" t="s">
        <v>19</v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36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59.25" customHeight="1">
      <c r="A27" s="143"/>
      <c r="B27" s="144"/>
      <c r="C27" s="143"/>
      <c r="D27" s="143"/>
      <c r="E27" s="145" t="s">
        <v>89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9"/>
      <c r="J29" s="148"/>
      <c r="K29" s="148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0" t="s">
        <v>38</v>
      </c>
      <c r="E30" s="39"/>
      <c r="F30" s="39"/>
      <c r="G30" s="39"/>
      <c r="H30" s="39"/>
      <c r="I30" s="137"/>
      <c r="J30" s="151">
        <f>ROUND(J89,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9"/>
      <c r="J31" s="148"/>
      <c r="K31" s="148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2" t="s">
        <v>40</v>
      </c>
      <c r="G32" s="39"/>
      <c r="H32" s="39"/>
      <c r="I32" s="153" t="s">
        <v>39</v>
      </c>
      <c r="J32" s="152" t="s">
        <v>41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35" t="s">
        <v>43</v>
      </c>
      <c r="F33" s="155">
        <f>ROUND((SUM(BE89:BE336)),  2)</f>
        <v>0</v>
      </c>
      <c r="G33" s="39"/>
      <c r="H33" s="39"/>
      <c r="I33" s="156">
        <v>0.20999999999999999</v>
      </c>
      <c r="J33" s="155">
        <f>ROUND(((SUM(BE89:BE336))*I33),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44</v>
      </c>
      <c r="F34" s="155">
        <f>ROUND((SUM(BF89:BF336)),  2)</f>
        <v>0</v>
      </c>
      <c r="G34" s="39"/>
      <c r="H34" s="39"/>
      <c r="I34" s="156">
        <v>0.14999999999999999</v>
      </c>
      <c r="J34" s="155">
        <f>ROUND(((SUM(BF89:BF336))*I34),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45</v>
      </c>
      <c r="F35" s="155">
        <f>ROUND((SUM(BG89:BG336)),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46</v>
      </c>
      <c r="F36" s="155">
        <f>ROUND((SUM(BH89:BH336)),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47</v>
      </c>
      <c r="F37" s="155">
        <f>ROUND((SUM(BI89:BI336)),  2)</f>
        <v>0</v>
      </c>
      <c r="G37" s="39"/>
      <c r="H37" s="39"/>
      <c r="I37" s="156">
        <v>0</v>
      </c>
      <c r="J37" s="155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62"/>
      <c r="J39" s="163">
        <f>SUM(J30:J37)</f>
        <v>0</v>
      </c>
      <c r="K39" s="164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90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Chodník od hřbitova po ul. Stromovka, Varnsdorf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87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1 - Výstavba chodníku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k.ú. Varnsdorf</v>
      </c>
      <c r="G52" s="41"/>
      <c r="H52" s="41"/>
      <c r="I52" s="141" t="s">
        <v>23</v>
      </c>
      <c r="J52" s="73" t="str">
        <f>IF(J12="","",J12)</f>
        <v>23. 7. 2021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Varnsdorf</v>
      </c>
      <c r="G54" s="41"/>
      <c r="H54" s="41"/>
      <c r="I54" s="141" t="s">
        <v>31</v>
      </c>
      <c r="J54" s="37" t="str">
        <f>E21</f>
        <v>ProProjekt s.r.o.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141" t="s">
        <v>34</v>
      </c>
      <c r="J55" s="37" t="str">
        <f>E24</f>
        <v>Martin Rousek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91</v>
      </c>
      <c r="D57" s="173"/>
      <c r="E57" s="173"/>
      <c r="F57" s="173"/>
      <c r="G57" s="173"/>
      <c r="H57" s="173"/>
      <c r="I57" s="174"/>
      <c r="J57" s="175" t="s">
        <v>92</v>
      </c>
      <c r="K57" s="173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6" t="s">
        <v>70</v>
      </c>
      <c r="D59" s="41"/>
      <c r="E59" s="41"/>
      <c r="F59" s="41"/>
      <c r="G59" s="41"/>
      <c r="H59" s="41"/>
      <c r="I59" s="137"/>
      <c r="J59" s="103">
        <f>J89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93</v>
      </c>
    </row>
    <row r="60" s="9" customFormat="1" ht="24.96" customHeight="1">
      <c r="A60" s="9"/>
      <c r="B60" s="177"/>
      <c r="C60" s="178"/>
      <c r="D60" s="179" t="s">
        <v>185</v>
      </c>
      <c r="E60" s="180"/>
      <c r="F60" s="180"/>
      <c r="G60" s="180"/>
      <c r="H60" s="180"/>
      <c r="I60" s="181"/>
      <c r="J60" s="182">
        <f>J90</f>
        <v>0</v>
      </c>
      <c r="K60" s="178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85"/>
      <c r="D61" s="186" t="s">
        <v>186</v>
      </c>
      <c r="E61" s="187"/>
      <c r="F61" s="187"/>
      <c r="G61" s="187"/>
      <c r="H61" s="187"/>
      <c r="I61" s="188"/>
      <c r="J61" s="189">
        <f>J91</f>
        <v>0</v>
      </c>
      <c r="K61" s="185"/>
      <c r="L61" s="19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4"/>
      <c r="C62" s="185"/>
      <c r="D62" s="186" t="s">
        <v>187</v>
      </c>
      <c r="E62" s="187"/>
      <c r="F62" s="187"/>
      <c r="G62" s="187"/>
      <c r="H62" s="187"/>
      <c r="I62" s="188"/>
      <c r="J62" s="189">
        <f>J209</f>
        <v>0</v>
      </c>
      <c r="K62" s="185"/>
      <c r="L62" s="19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4"/>
      <c r="C63" s="185"/>
      <c r="D63" s="186" t="s">
        <v>188</v>
      </c>
      <c r="E63" s="187"/>
      <c r="F63" s="187"/>
      <c r="G63" s="187"/>
      <c r="H63" s="187"/>
      <c r="I63" s="188"/>
      <c r="J63" s="189">
        <f>J278</f>
        <v>0</v>
      </c>
      <c r="K63" s="185"/>
      <c r="L63" s="19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4"/>
      <c r="C64" s="185"/>
      <c r="D64" s="186" t="s">
        <v>189</v>
      </c>
      <c r="E64" s="187"/>
      <c r="F64" s="187"/>
      <c r="G64" s="187"/>
      <c r="H64" s="187"/>
      <c r="I64" s="188"/>
      <c r="J64" s="189">
        <f>J305</f>
        <v>0</v>
      </c>
      <c r="K64" s="185"/>
      <c r="L64" s="19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4"/>
      <c r="C65" s="185"/>
      <c r="D65" s="186" t="s">
        <v>190</v>
      </c>
      <c r="E65" s="187"/>
      <c r="F65" s="187"/>
      <c r="G65" s="187"/>
      <c r="H65" s="187"/>
      <c r="I65" s="188"/>
      <c r="J65" s="189">
        <f>J329</f>
        <v>0</v>
      </c>
      <c r="K65" s="185"/>
      <c r="L65" s="19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7"/>
      <c r="C66" s="178"/>
      <c r="D66" s="179" t="s">
        <v>191</v>
      </c>
      <c r="E66" s="180"/>
      <c r="F66" s="180"/>
      <c r="G66" s="180"/>
      <c r="H66" s="180"/>
      <c r="I66" s="181"/>
      <c r="J66" s="182">
        <f>J331</f>
        <v>0</v>
      </c>
      <c r="K66" s="178"/>
      <c r="L66" s="183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4"/>
      <c r="C67" s="185"/>
      <c r="D67" s="186" t="s">
        <v>192</v>
      </c>
      <c r="E67" s="187"/>
      <c r="F67" s="187"/>
      <c r="G67" s="187"/>
      <c r="H67" s="187"/>
      <c r="I67" s="188"/>
      <c r="J67" s="189">
        <f>J332</f>
        <v>0</v>
      </c>
      <c r="K67" s="185"/>
      <c r="L67" s="19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7"/>
      <c r="C68" s="178"/>
      <c r="D68" s="179" t="s">
        <v>94</v>
      </c>
      <c r="E68" s="180"/>
      <c r="F68" s="180"/>
      <c r="G68" s="180"/>
      <c r="H68" s="180"/>
      <c r="I68" s="181"/>
      <c r="J68" s="182">
        <f>J334</f>
        <v>0</v>
      </c>
      <c r="K68" s="178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85"/>
      <c r="D69" s="186" t="s">
        <v>97</v>
      </c>
      <c r="E69" s="187"/>
      <c r="F69" s="187"/>
      <c r="G69" s="187"/>
      <c r="H69" s="187"/>
      <c r="I69" s="188"/>
      <c r="J69" s="189">
        <f>J335</f>
        <v>0</v>
      </c>
      <c r="K69" s="185"/>
      <c r="L69" s="19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137"/>
      <c r="J70" s="41"/>
      <c r="K70" s="41"/>
      <c r="L70" s="138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167"/>
      <c r="J71" s="61"/>
      <c r="K71" s="61"/>
      <c r="L71" s="13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170"/>
      <c r="J75" s="63"/>
      <c r="K75" s="63"/>
      <c r="L75" s="13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100</v>
      </c>
      <c r="D76" s="41"/>
      <c r="E76" s="41"/>
      <c r="F76" s="41"/>
      <c r="G76" s="41"/>
      <c r="H76" s="41"/>
      <c r="I76" s="137"/>
      <c r="J76" s="41"/>
      <c r="K76" s="41"/>
      <c r="L76" s="13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137"/>
      <c r="J77" s="41"/>
      <c r="K77" s="41"/>
      <c r="L77" s="13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137"/>
      <c r="J78" s="41"/>
      <c r="K78" s="41"/>
      <c r="L78" s="13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1" t="str">
        <f>E7</f>
        <v>Chodník od hřbitova po ul. Stromovka, Varnsdorf</v>
      </c>
      <c r="F79" s="33"/>
      <c r="G79" s="33"/>
      <c r="H79" s="33"/>
      <c r="I79" s="137"/>
      <c r="J79" s="41"/>
      <c r="K79" s="41"/>
      <c r="L79" s="13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87</v>
      </c>
      <c r="D80" s="41"/>
      <c r="E80" s="41"/>
      <c r="F80" s="41"/>
      <c r="G80" s="41"/>
      <c r="H80" s="41"/>
      <c r="I80" s="137"/>
      <c r="J80" s="41"/>
      <c r="K80" s="41"/>
      <c r="L80" s="13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E9</f>
        <v>SO 1 - Výstavba chodníku</v>
      </c>
      <c r="F81" s="41"/>
      <c r="G81" s="41"/>
      <c r="H81" s="41"/>
      <c r="I81" s="137"/>
      <c r="J81" s="41"/>
      <c r="K81" s="41"/>
      <c r="L81" s="13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137"/>
      <c r="J82" s="41"/>
      <c r="K82" s="41"/>
      <c r="L82" s="13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F12</f>
        <v>k.ú. Varnsdorf</v>
      </c>
      <c r="G83" s="41"/>
      <c r="H83" s="41"/>
      <c r="I83" s="141" t="s">
        <v>23</v>
      </c>
      <c r="J83" s="73" t="str">
        <f>IF(J12="","",J12)</f>
        <v>23. 7. 2021</v>
      </c>
      <c r="K83" s="41"/>
      <c r="L83" s="13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137"/>
      <c r="J84" s="41"/>
      <c r="K84" s="41"/>
      <c r="L84" s="13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25</v>
      </c>
      <c r="D85" s="41"/>
      <c r="E85" s="41"/>
      <c r="F85" s="28" t="str">
        <f>E15</f>
        <v>Město Varnsdorf</v>
      </c>
      <c r="G85" s="41"/>
      <c r="H85" s="41"/>
      <c r="I85" s="141" t="s">
        <v>31</v>
      </c>
      <c r="J85" s="37" t="str">
        <f>E21</f>
        <v>ProProjekt s.r.o.</v>
      </c>
      <c r="K85" s="41"/>
      <c r="L85" s="13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29</v>
      </c>
      <c r="D86" s="41"/>
      <c r="E86" s="41"/>
      <c r="F86" s="28" t="str">
        <f>IF(E18="","",E18)</f>
        <v>Vyplň údaj</v>
      </c>
      <c r="G86" s="41"/>
      <c r="H86" s="41"/>
      <c r="I86" s="141" t="s">
        <v>34</v>
      </c>
      <c r="J86" s="37" t="str">
        <f>E24</f>
        <v>Martin Rousek</v>
      </c>
      <c r="K86" s="41"/>
      <c r="L86" s="13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137"/>
      <c r="J87" s="41"/>
      <c r="K87" s="41"/>
      <c r="L87" s="13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91"/>
      <c r="B88" s="192"/>
      <c r="C88" s="193" t="s">
        <v>101</v>
      </c>
      <c r="D88" s="194" t="s">
        <v>57</v>
      </c>
      <c r="E88" s="194" t="s">
        <v>53</v>
      </c>
      <c r="F88" s="194" t="s">
        <v>54</v>
      </c>
      <c r="G88" s="194" t="s">
        <v>102</v>
      </c>
      <c r="H88" s="194" t="s">
        <v>103</v>
      </c>
      <c r="I88" s="195" t="s">
        <v>104</v>
      </c>
      <c r="J88" s="194" t="s">
        <v>92</v>
      </c>
      <c r="K88" s="196" t="s">
        <v>105</v>
      </c>
      <c r="L88" s="197"/>
      <c r="M88" s="93" t="s">
        <v>19</v>
      </c>
      <c r="N88" s="94" t="s">
        <v>42</v>
      </c>
      <c r="O88" s="94" t="s">
        <v>106</v>
      </c>
      <c r="P88" s="94" t="s">
        <v>107</v>
      </c>
      <c r="Q88" s="94" t="s">
        <v>108</v>
      </c>
      <c r="R88" s="94" t="s">
        <v>109</v>
      </c>
      <c r="S88" s="94" t="s">
        <v>110</v>
      </c>
      <c r="T88" s="95" t="s">
        <v>111</v>
      </c>
      <c r="U88" s="191"/>
      <c r="V88" s="191"/>
      <c r="W88" s="191"/>
      <c r="X88" s="191"/>
      <c r="Y88" s="191"/>
      <c r="Z88" s="191"/>
      <c r="AA88" s="191"/>
      <c r="AB88" s="191"/>
      <c r="AC88" s="191"/>
      <c r="AD88" s="191"/>
      <c r="AE88" s="191"/>
    </row>
    <row r="89" s="2" customFormat="1" ht="22.8" customHeight="1">
      <c r="A89" s="39"/>
      <c r="B89" s="40"/>
      <c r="C89" s="100" t="s">
        <v>112</v>
      </c>
      <c r="D89" s="41"/>
      <c r="E89" s="41"/>
      <c r="F89" s="41"/>
      <c r="G89" s="41"/>
      <c r="H89" s="41"/>
      <c r="I89" s="137"/>
      <c r="J89" s="198">
        <f>BK89</f>
        <v>0</v>
      </c>
      <c r="K89" s="41"/>
      <c r="L89" s="45"/>
      <c r="M89" s="96"/>
      <c r="N89" s="199"/>
      <c r="O89" s="97"/>
      <c r="P89" s="200">
        <f>P90+P331+P334</f>
        <v>0</v>
      </c>
      <c r="Q89" s="97"/>
      <c r="R89" s="200">
        <f>R90+R331+R334</f>
        <v>229.35545000000002</v>
      </c>
      <c r="S89" s="97"/>
      <c r="T89" s="201">
        <f>T90+T331+T334</f>
        <v>67.651999999999987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71</v>
      </c>
      <c r="AU89" s="18" t="s">
        <v>93</v>
      </c>
      <c r="BK89" s="202">
        <f>BK90+BK331+BK334</f>
        <v>0</v>
      </c>
    </row>
    <row r="90" s="12" customFormat="1" ht="25.92" customHeight="1">
      <c r="A90" s="12"/>
      <c r="B90" s="203"/>
      <c r="C90" s="204"/>
      <c r="D90" s="205" t="s">
        <v>71</v>
      </c>
      <c r="E90" s="206" t="s">
        <v>193</v>
      </c>
      <c r="F90" s="206" t="s">
        <v>194</v>
      </c>
      <c r="G90" s="204"/>
      <c r="H90" s="204"/>
      <c r="I90" s="207"/>
      <c r="J90" s="208">
        <f>BK90</f>
        <v>0</v>
      </c>
      <c r="K90" s="204"/>
      <c r="L90" s="209"/>
      <c r="M90" s="210"/>
      <c r="N90" s="211"/>
      <c r="O90" s="211"/>
      <c r="P90" s="212">
        <f>P91+P209+P278+P305+P329</f>
        <v>0</v>
      </c>
      <c r="Q90" s="211"/>
      <c r="R90" s="212">
        <f>R91+R209+R278+R305+R329</f>
        <v>229.35545000000002</v>
      </c>
      <c r="S90" s="211"/>
      <c r="T90" s="213">
        <f>T91+T209+T278+T305+T329</f>
        <v>67.651999999999987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4" t="s">
        <v>80</v>
      </c>
      <c r="AT90" s="215" t="s">
        <v>71</v>
      </c>
      <c r="AU90" s="215" t="s">
        <v>72</v>
      </c>
      <c r="AY90" s="214" t="s">
        <v>116</v>
      </c>
      <c r="BK90" s="216">
        <f>BK91+BK209+BK278+BK305+BK329</f>
        <v>0</v>
      </c>
    </row>
    <row r="91" s="12" customFormat="1" ht="22.8" customHeight="1">
      <c r="A91" s="12"/>
      <c r="B91" s="203"/>
      <c r="C91" s="204"/>
      <c r="D91" s="205" t="s">
        <v>71</v>
      </c>
      <c r="E91" s="217" t="s">
        <v>80</v>
      </c>
      <c r="F91" s="217" t="s">
        <v>195</v>
      </c>
      <c r="G91" s="204"/>
      <c r="H91" s="204"/>
      <c r="I91" s="207"/>
      <c r="J91" s="218">
        <f>BK91</f>
        <v>0</v>
      </c>
      <c r="K91" s="204"/>
      <c r="L91" s="209"/>
      <c r="M91" s="210"/>
      <c r="N91" s="211"/>
      <c r="O91" s="211"/>
      <c r="P91" s="212">
        <f>SUM(P92:P208)</f>
        <v>0</v>
      </c>
      <c r="Q91" s="211"/>
      <c r="R91" s="212">
        <f>SUM(R92:R208)</f>
        <v>0.0018380000000000002</v>
      </c>
      <c r="S91" s="211"/>
      <c r="T91" s="213">
        <f>SUM(T92:T208)</f>
        <v>67.300999999999988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4" t="s">
        <v>80</v>
      </c>
      <c r="AT91" s="215" t="s">
        <v>71</v>
      </c>
      <c r="AU91" s="215" t="s">
        <v>80</v>
      </c>
      <c r="AY91" s="214" t="s">
        <v>116</v>
      </c>
      <c r="BK91" s="216">
        <f>SUM(BK92:BK208)</f>
        <v>0</v>
      </c>
    </row>
    <row r="92" s="2" customFormat="1" ht="21.75" customHeight="1">
      <c r="A92" s="39"/>
      <c r="B92" s="40"/>
      <c r="C92" s="219" t="s">
        <v>80</v>
      </c>
      <c r="D92" s="219" t="s">
        <v>119</v>
      </c>
      <c r="E92" s="220" t="s">
        <v>196</v>
      </c>
      <c r="F92" s="221" t="s">
        <v>197</v>
      </c>
      <c r="G92" s="222" t="s">
        <v>198</v>
      </c>
      <c r="H92" s="223">
        <v>80.599999999999994</v>
      </c>
      <c r="I92" s="224"/>
      <c r="J92" s="225">
        <f>ROUND(I92*H92,2)</f>
        <v>0</v>
      </c>
      <c r="K92" s="221" t="s">
        <v>123</v>
      </c>
      <c r="L92" s="45"/>
      <c r="M92" s="226" t="s">
        <v>19</v>
      </c>
      <c r="N92" s="227" t="s">
        <v>43</v>
      </c>
      <c r="O92" s="85"/>
      <c r="P92" s="228">
        <f>O92*H92</f>
        <v>0</v>
      </c>
      <c r="Q92" s="228">
        <v>0</v>
      </c>
      <c r="R92" s="228">
        <f>Q92*H92</f>
        <v>0</v>
      </c>
      <c r="S92" s="228">
        <v>0.28999999999999998</v>
      </c>
      <c r="T92" s="229">
        <f>S92*H92</f>
        <v>23.373999999999995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30" t="s">
        <v>135</v>
      </c>
      <c r="AT92" s="230" t="s">
        <v>119</v>
      </c>
      <c r="AU92" s="230" t="s">
        <v>82</v>
      </c>
      <c r="AY92" s="18" t="s">
        <v>116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18" t="s">
        <v>80</v>
      </c>
      <c r="BK92" s="231">
        <f>ROUND(I92*H92,2)</f>
        <v>0</v>
      </c>
      <c r="BL92" s="18" t="s">
        <v>135</v>
      </c>
      <c r="BM92" s="230" t="s">
        <v>199</v>
      </c>
    </row>
    <row r="93" s="2" customFormat="1">
      <c r="A93" s="39"/>
      <c r="B93" s="40"/>
      <c r="C93" s="41"/>
      <c r="D93" s="232" t="s">
        <v>200</v>
      </c>
      <c r="E93" s="41"/>
      <c r="F93" s="233" t="s">
        <v>201</v>
      </c>
      <c r="G93" s="41"/>
      <c r="H93" s="41"/>
      <c r="I93" s="137"/>
      <c r="J93" s="41"/>
      <c r="K93" s="41"/>
      <c r="L93" s="45"/>
      <c r="M93" s="234"/>
      <c r="N93" s="235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200</v>
      </c>
      <c r="AU93" s="18" t="s">
        <v>82</v>
      </c>
    </row>
    <row r="94" s="13" customFormat="1">
      <c r="A94" s="13"/>
      <c r="B94" s="241"/>
      <c r="C94" s="242"/>
      <c r="D94" s="232" t="s">
        <v>202</v>
      </c>
      <c r="E94" s="243" t="s">
        <v>19</v>
      </c>
      <c r="F94" s="244" t="s">
        <v>203</v>
      </c>
      <c r="G94" s="242"/>
      <c r="H94" s="245">
        <v>44</v>
      </c>
      <c r="I94" s="246"/>
      <c r="J94" s="242"/>
      <c r="K94" s="242"/>
      <c r="L94" s="247"/>
      <c r="M94" s="248"/>
      <c r="N94" s="249"/>
      <c r="O94" s="249"/>
      <c r="P94" s="249"/>
      <c r="Q94" s="249"/>
      <c r="R94" s="249"/>
      <c r="S94" s="249"/>
      <c r="T94" s="250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51" t="s">
        <v>202</v>
      </c>
      <c r="AU94" s="251" t="s">
        <v>82</v>
      </c>
      <c r="AV94" s="13" t="s">
        <v>82</v>
      </c>
      <c r="AW94" s="13" t="s">
        <v>33</v>
      </c>
      <c r="AX94" s="13" t="s">
        <v>72</v>
      </c>
      <c r="AY94" s="251" t="s">
        <v>116</v>
      </c>
    </row>
    <row r="95" s="13" customFormat="1">
      <c r="A95" s="13"/>
      <c r="B95" s="241"/>
      <c r="C95" s="242"/>
      <c r="D95" s="232" t="s">
        <v>202</v>
      </c>
      <c r="E95" s="243" t="s">
        <v>19</v>
      </c>
      <c r="F95" s="244" t="s">
        <v>204</v>
      </c>
      <c r="G95" s="242"/>
      <c r="H95" s="245">
        <v>36.600000000000001</v>
      </c>
      <c r="I95" s="246"/>
      <c r="J95" s="242"/>
      <c r="K95" s="242"/>
      <c r="L95" s="247"/>
      <c r="M95" s="248"/>
      <c r="N95" s="249"/>
      <c r="O95" s="249"/>
      <c r="P95" s="249"/>
      <c r="Q95" s="249"/>
      <c r="R95" s="249"/>
      <c r="S95" s="249"/>
      <c r="T95" s="250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51" t="s">
        <v>202</v>
      </c>
      <c r="AU95" s="251" t="s">
        <v>82</v>
      </c>
      <c r="AV95" s="13" t="s">
        <v>82</v>
      </c>
      <c r="AW95" s="13" t="s">
        <v>33</v>
      </c>
      <c r="AX95" s="13" t="s">
        <v>72</v>
      </c>
      <c r="AY95" s="251" t="s">
        <v>116</v>
      </c>
    </row>
    <row r="96" s="14" customFormat="1">
      <c r="A96" s="14"/>
      <c r="B96" s="252"/>
      <c r="C96" s="253"/>
      <c r="D96" s="232" t="s">
        <v>202</v>
      </c>
      <c r="E96" s="254" t="s">
        <v>19</v>
      </c>
      <c r="F96" s="255" t="s">
        <v>205</v>
      </c>
      <c r="G96" s="253"/>
      <c r="H96" s="256">
        <v>80.599999999999994</v>
      </c>
      <c r="I96" s="257"/>
      <c r="J96" s="253"/>
      <c r="K96" s="253"/>
      <c r="L96" s="258"/>
      <c r="M96" s="259"/>
      <c r="N96" s="260"/>
      <c r="O96" s="260"/>
      <c r="P96" s="260"/>
      <c r="Q96" s="260"/>
      <c r="R96" s="260"/>
      <c r="S96" s="260"/>
      <c r="T96" s="261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62" t="s">
        <v>202</v>
      </c>
      <c r="AU96" s="262" t="s">
        <v>82</v>
      </c>
      <c r="AV96" s="14" t="s">
        <v>135</v>
      </c>
      <c r="AW96" s="14" t="s">
        <v>33</v>
      </c>
      <c r="AX96" s="14" t="s">
        <v>80</v>
      </c>
      <c r="AY96" s="262" t="s">
        <v>116</v>
      </c>
    </row>
    <row r="97" s="2" customFormat="1" ht="21.75" customHeight="1">
      <c r="A97" s="39"/>
      <c r="B97" s="40"/>
      <c r="C97" s="219" t="s">
        <v>82</v>
      </c>
      <c r="D97" s="219" t="s">
        <v>119</v>
      </c>
      <c r="E97" s="220" t="s">
        <v>206</v>
      </c>
      <c r="F97" s="221" t="s">
        <v>207</v>
      </c>
      <c r="G97" s="222" t="s">
        <v>198</v>
      </c>
      <c r="H97" s="223">
        <v>80.599999999999994</v>
      </c>
      <c r="I97" s="224"/>
      <c r="J97" s="225">
        <f>ROUND(I97*H97,2)</f>
        <v>0</v>
      </c>
      <c r="K97" s="221" t="s">
        <v>123</v>
      </c>
      <c r="L97" s="45"/>
      <c r="M97" s="226" t="s">
        <v>19</v>
      </c>
      <c r="N97" s="227" t="s">
        <v>43</v>
      </c>
      <c r="O97" s="85"/>
      <c r="P97" s="228">
        <f>O97*H97</f>
        <v>0</v>
      </c>
      <c r="Q97" s="228">
        <v>0</v>
      </c>
      <c r="R97" s="228">
        <f>Q97*H97</f>
        <v>0</v>
      </c>
      <c r="S97" s="228">
        <v>0.32500000000000001</v>
      </c>
      <c r="T97" s="229">
        <f>S97*H97</f>
        <v>26.195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30" t="s">
        <v>135</v>
      </c>
      <c r="AT97" s="230" t="s">
        <v>119</v>
      </c>
      <c r="AU97" s="230" t="s">
        <v>82</v>
      </c>
      <c r="AY97" s="18" t="s">
        <v>116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18" t="s">
        <v>80</v>
      </c>
      <c r="BK97" s="231">
        <f>ROUND(I97*H97,2)</f>
        <v>0</v>
      </c>
      <c r="BL97" s="18" t="s">
        <v>135</v>
      </c>
      <c r="BM97" s="230" t="s">
        <v>208</v>
      </c>
    </row>
    <row r="98" s="2" customFormat="1">
      <c r="A98" s="39"/>
      <c r="B98" s="40"/>
      <c r="C98" s="41"/>
      <c r="D98" s="232" t="s">
        <v>200</v>
      </c>
      <c r="E98" s="41"/>
      <c r="F98" s="233" t="s">
        <v>201</v>
      </c>
      <c r="G98" s="41"/>
      <c r="H98" s="41"/>
      <c r="I98" s="137"/>
      <c r="J98" s="41"/>
      <c r="K98" s="41"/>
      <c r="L98" s="45"/>
      <c r="M98" s="234"/>
      <c r="N98" s="235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200</v>
      </c>
      <c r="AU98" s="18" t="s">
        <v>82</v>
      </c>
    </row>
    <row r="99" s="13" customFormat="1">
      <c r="A99" s="13"/>
      <c r="B99" s="241"/>
      <c r="C99" s="242"/>
      <c r="D99" s="232" t="s">
        <v>202</v>
      </c>
      <c r="E99" s="243" t="s">
        <v>19</v>
      </c>
      <c r="F99" s="244" t="s">
        <v>203</v>
      </c>
      <c r="G99" s="242"/>
      <c r="H99" s="245">
        <v>44</v>
      </c>
      <c r="I99" s="246"/>
      <c r="J99" s="242"/>
      <c r="K99" s="242"/>
      <c r="L99" s="247"/>
      <c r="M99" s="248"/>
      <c r="N99" s="249"/>
      <c r="O99" s="249"/>
      <c r="P99" s="249"/>
      <c r="Q99" s="249"/>
      <c r="R99" s="249"/>
      <c r="S99" s="249"/>
      <c r="T99" s="25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51" t="s">
        <v>202</v>
      </c>
      <c r="AU99" s="251" t="s">
        <v>82</v>
      </c>
      <c r="AV99" s="13" t="s">
        <v>82</v>
      </c>
      <c r="AW99" s="13" t="s">
        <v>33</v>
      </c>
      <c r="AX99" s="13" t="s">
        <v>72</v>
      </c>
      <c r="AY99" s="251" t="s">
        <v>116</v>
      </c>
    </row>
    <row r="100" s="13" customFormat="1">
      <c r="A100" s="13"/>
      <c r="B100" s="241"/>
      <c r="C100" s="242"/>
      <c r="D100" s="232" t="s">
        <v>202</v>
      </c>
      <c r="E100" s="243" t="s">
        <v>19</v>
      </c>
      <c r="F100" s="244" t="s">
        <v>204</v>
      </c>
      <c r="G100" s="242"/>
      <c r="H100" s="245">
        <v>36.600000000000001</v>
      </c>
      <c r="I100" s="246"/>
      <c r="J100" s="242"/>
      <c r="K100" s="242"/>
      <c r="L100" s="247"/>
      <c r="M100" s="248"/>
      <c r="N100" s="249"/>
      <c r="O100" s="249"/>
      <c r="P100" s="249"/>
      <c r="Q100" s="249"/>
      <c r="R100" s="249"/>
      <c r="S100" s="249"/>
      <c r="T100" s="250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51" t="s">
        <v>202</v>
      </c>
      <c r="AU100" s="251" t="s">
        <v>82</v>
      </c>
      <c r="AV100" s="13" t="s">
        <v>82</v>
      </c>
      <c r="AW100" s="13" t="s">
        <v>33</v>
      </c>
      <c r="AX100" s="13" t="s">
        <v>72</v>
      </c>
      <c r="AY100" s="251" t="s">
        <v>116</v>
      </c>
    </row>
    <row r="101" s="14" customFormat="1">
      <c r="A101" s="14"/>
      <c r="B101" s="252"/>
      <c r="C101" s="253"/>
      <c r="D101" s="232" t="s">
        <v>202</v>
      </c>
      <c r="E101" s="254" t="s">
        <v>19</v>
      </c>
      <c r="F101" s="255" t="s">
        <v>205</v>
      </c>
      <c r="G101" s="253"/>
      <c r="H101" s="256">
        <v>80.599999999999994</v>
      </c>
      <c r="I101" s="257"/>
      <c r="J101" s="253"/>
      <c r="K101" s="253"/>
      <c r="L101" s="258"/>
      <c r="M101" s="259"/>
      <c r="N101" s="260"/>
      <c r="O101" s="260"/>
      <c r="P101" s="260"/>
      <c r="Q101" s="260"/>
      <c r="R101" s="260"/>
      <c r="S101" s="260"/>
      <c r="T101" s="261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62" t="s">
        <v>202</v>
      </c>
      <c r="AU101" s="262" t="s">
        <v>82</v>
      </c>
      <c r="AV101" s="14" t="s">
        <v>135</v>
      </c>
      <c r="AW101" s="14" t="s">
        <v>33</v>
      </c>
      <c r="AX101" s="14" t="s">
        <v>80</v>
      </c>
      <c r="AY101" s="262" t="s">
        <v>116</v>
      </c>
    </row>
    <row r="102" s="2" customFormat="1" ht="21.75" customHeight="1">
      <c r="A102" s="39"/>
      <c r="B102" s="40"/>
      <c r="C102" s="219" t="s">
        <v>129</v>
      </c>
      <c r="D102" s="219" t="s">
        <v>119</v>
      </c>
      <c r="E102" s="220" t="s">
        <v>209</v>
      </c>
      <c r="F102" s="221" t="s">
        <v>210</v>
      </c>
      <c r="G102" s="222" t="s">
        <v>198</v>
      </c>
      <c r="H102" s="223">
        <v>80.599999999999994</v>
      </c>
      <c r="I102" s="224"/>
      <c r="J102" s="225">
        <f>ROUND(I102*H102,2)</f>
        <v>0</v>
      </c>
      <c r="K102" s="221" t="s">
        <v>123</v>
      </c>
      <c r="L102" s="45"/>
      <c r="M102" s="226" t="s">
        <v>19</v>
      </c>
      <c r="N102" s="227" t="s">
        <v>43</v>
      </c>
      <c r="O102" s="85"/>
      <c r="P102" s="228">
        <f>O102*H102</f>
        <v>0</v>
      </c>
      <c r="Q102" s="228">
        <v>0</v>
      </c>
      <c r="R102" s="228">
        <f>Q102*H102</f>
        <v>0</v>
      </c>
      <c r="S102" s="228">
        <v>0.22</v>
      </c>
      <c r="T102" s="229">
        <f>S102*H102</f>
        <v>17.731999999999999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30" t="s">
        <v>135</v>
      </c>
      <c r="AT102" s="230" t="s">
        <v>119</v>
      </c>
      <c r="AU102" s="230" t="s">
        <v>82</v>
      </c>
      <c r="AY102" s="18" t="s">
        <v>116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18" t="s">
        <v>80</v>
      </c>
      <c r="BK102" s="231">
        <f>ROUND(I102*H102,2)</f>
        <v>0</v>
      </c>
      <c r="BL102" s="18" t="s">
        <v>135</v>
      </c>
      <c r="BM102" s="230" t="s">
        <v>211</v>
      </c>
    </row>
    <row r="103" s="2" customFormat="1">
      <c r="A103" s="39"/>
      <c r="B103" s="40"/>
      <c r="C103" s="41"/>
      <c r="D103" s="232" t="s">
        <v>200</v>
      </c>
      <c r="E103" s="41"/>
      <c r="F103" s="233" t="s">
        <v>201</v>
      </c>
      <c r="G103" s="41"/>
      <c r="H103" s="41"/>
      <c r="I103" s="137"/>
      <c r="J103" s="41"/>
      <c r="K103" s="41"/>
      <c r="L103" s="45"/>
      <c r="M103" s="234"/>
      <c r="N103" s="235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200</v>
      </c>
      <c r="AU103" s="18" t="s">
        <v>82</v>
      </c>
    </row>
    <row r="104" s="13" customFormat="1">
      <c r="A104" s="13"/>
      <c r="B104" s="241"/>
      <c r="C104" s="242"/>
      <c r="D104" s="232" t="s">
        <v>202</v>
      </c>
      <c r="E104" s="243" t="s">
        <v>19</v>
      </c>
      <c r="F104" s="244" t="s">
        <v>203</v>
      </c>
      <c r="G104" s="242"/>
      <c r="H104" s="245">
        <v>44</v>
      </c>
      <c r="I104" s="246"/>
      <c r="J104" s="242"/>
      <c r="K104" s="242"/>
      <c r="L104" s="247"/>
      <c r="M104" s="248"/>
      <c r="N104" s="249"/>
      <c r="O104" s="249"/>
      <c r="P104" s="249"/>
      <c r="Q104" s="249"/>
      <c r="R104" s="249"/>
      <c r="S104" s="249"/>
      <c r="T104" s="250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51" t="s">
        <v>202</v>
      </c>
      <c r="AU104" s="251" t="s">
        <v>82</v>
      </c>
      <c r="AV104" s="13" t="s">
        <v>82</v>
      </c>
      <c r="AW104" s="13" t="s">
        <v>33</v>
      </c>
      <c r="AX104" s="13" t="s">
        <v>72</v>
      </c>
      <c r="AY104" s="251" t="s">
        <v>116</v>
      </c>
    </row>
    <row r="105" s="13" customFormat="1">
      <c r="A105" s="13"/>
      <c r="B105" s="241"/>
      <c r="C105" s="242"/>
      <c r="D105" s="232" t="s">
        <v>202</v>
      </c>
      <c r="E105" s="243" t="s">
        <v>19</v>
      </c>
      <c r="F105" s="244" t="s">
        <v>204</v>
      </c>
      <c r="G105" s="242"/>
      <c r="H105" s="245">
        <v>36.600000000000001</v>
      </c>
      <c r="I105" s="246"/>
      <c r="J105" s="242"/>
      <c r="K105" s="242"/>
      <c r="L105" s="247"/>
      <c r="M105" s="248"/>
      <c r="N105" s="249"/>
      <c r="O105" s="249"/>
      <c r="P105" s="249"/>
      <c r="Q105" s="249"/>
      <c r="R105" s="249"/>
      <c r="S105" s="249"/>
      <c r="T105" s="25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51" t="s">
        <v>202</v>
      </c>
      <c r="AU105" s="251" t="s">
        <v>82</v>
      </c>
      <c r="AV105" s="13" t="s">
        <v>82</v>
      </c>
      <c r="AW105" s="13" t="s">
        <v>33</v>
      </c>
      <c r="AX105" s="13" t="s">
        <v>72</v>
      </c>
      <c r="AY105" s="251" t="s">
        <v>116</v>
      </c>
    </row>
    <row r="106" s="14" customFormat="1">
      <c r="A106" s="14"/>
      <c r="B106" s="252"/>
      <c r="C106" s="253"/>
      <c r="D106" s="232" t="s">
        <v>202</v>
      </c>
      <c r="E106" s="254" t="s">
        <v>19</v>
      </c>
      <c r="F106" s="255" t="s">
        <v>205</v>
      </c>
      <c r="G106" s="253"/>
      <c r="H106" s="256">
        <v>80.599999999999994</v>
      </c>
      <c r="I106" s="257"/>
      <c r="J106" s="253"/>
      <c r="K106" s="253"/>
      <c r="L106" s="258"/>
      <c r="M106" s="259"/>
      <c r="N106" s="260"/>
      <c r="O106" s="260"/>
      <c r="P106" s="260"/>
      <c r="Q106" s="260"/>
      <c r="R106" s="260"/>
      <c r="S106" s="260"/>
      <c r="T106" s="261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62" t="s">
        <v>202</v>
      </c>
      <c r="AU106" s="262" t="s">
        <v>82</v>
      </c>
      <c r="AV106" s="14" t="s">
        <v>135</v>
      </c>
      <c r="AW106" s="14" t="s">
        <v>33</v>
      </c>
      <c r="AX106" s="14" t="s">
        <v>80</v>
      </c>
      <c r="AY106" s="262" t="s">
        <v>116</v>
      </c>
    </row>
    <row r="107" s="2" customFormat="1" ht="16.5" customHeight="1">
      <c r="A107" s="39"/>
      <c r="B107" s="40"/>
      <c r="C107" s="219" t="s">
        <v>135</v>
      </c>
      <c r="D107" s="219" t="s">
        <v>119</v>
      </c>
      <c r="E107" s="220" t="s">
        <v>212</v>
      </c>
      <c r="F107" s="221" t="s">
        <v>213</v>
      </c>
      <c r="G107" s="222" t="s">
        <v>198</v>
      </c>
      <c r="H107" s="223">
        <v>592.64999999999998</v>
      </c>
      <c r="I107" s="224"/>
      <c r="J107" s="225">
        <f>ROUND(I107*H107,2)</f>
        <v>0</v>
      </c>
      <c r="K107" s="221" t="s">
        <v>123</v>
      </c>
      <c r="L107" s="45"/>
      <c r="M107" s="226" t="s">
        <v>19</v>
      </c>
      <c r="N107" s="227" t="s">
        <v>43</v>
      </c>
      <c r="O107" s="85"/>
      <c r="P107" s="228">
        <f>O107*H107</f>
        <v>0</v>
      </c>
      <c r="Q107" s="228">
        <v>0</v>
      </c>
      <c r="R107" s="228">
        <f>Q107*H107</f>
        <v>0</v>
      </c>
      <c r="S107" s="228">
        <v>0</v>
      </c>
      <c r="T107" s="229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30" t="s">
        <v>135</v>
      </c>
      <c r="AT107" s="230" t="s">
        <v>119</v>
      </c>
      <c r="AU107" s="230" t="s">
        <v>82</v>
      </c>
      <c r="AY107" s="18" t="s">
        <v>116</v>
      </c>
      <c r="BE107" s="231">
        <f>IF(N107="základní",J107,0)</f>
        <v>0</v>
      </c>
      <c r="BF107" s="231">
        <f>IF(N107="snížená",J107,0)</f>
        <v>0</v>
      </c>
      <c r="BG107" s="231">
        <f>IF(N107="zákl. přenesená",J107,0)</f>
        <v>0</v>
      </c>
      <c r="BH107" s="231">
        <f>IF(N107="sníž. přenesená",J107,0)</f>
        <v>0</v>
      </c>
      <c r="BI107" s="231">
        <f>IF(N107="nulová",J107,0)</f>
        <v>0</v>
      </c>
      <c r="BJ107" s="18" t="s">
        <v>80</v>
      </c>
      <c r="BK107" s="231">
        <f>ROUND(I107*H107,2)</f>
        <v>0</v>
      </c>
      <c r="BL107" s="18" t="s">
        <v>135</v>
      </c>
      <c r="BM107" s="230" t="s">
        <v>214</v>
      </c>
    </row>
    <row r="108" s="2" customFormat="1">
      <c r="A108" s="39"/>
      <c r="B108" s="40"/>
      <c r="C108" s="41"/>
      <c r="D108" s="232" t="s">
        <v>200</v>
      </c>
      <c r="E108" s="41"/>
      <c r="F108" s="233" t="s">
        <v>215</v>
      </c>
      <c r="G108" s="41"/>
      <c r="H108" s="41"/>
      <c r="I108" s="137"/>
      <c r="J108" s="41"/>
      <c r="K108" s="41"/>
      <c r="L108" s="45"/>
      <c r="M108" s="234"/>
      <c r="N108" s="235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200</v>
      </c>
      <c r="AU108" s="18" t="s">
        <v>82</v>
      </c>
    </row>
    <row r="109" s="13" customFormat="1">
      <c r="A109" s="13"/>
      <c r="B109" s="241"/>
      <c r="C109" s="242"/>
      <c r="D109" s="232" t="s">
        <v>202</v>
      </c>
      <c r="E109" s="243" t="s">
        <v>19</v>
      </c>
      <c r="F109" s="244" t="s">
        <v>216</v>
      </c>
      <c r="G109" s="242"/>
      <c r="H109" s="245">
        <v>592.64999999999998</v>
      </c>
      <c r="I109" s="246"/>
      <c r="J109" s="242"/>
      <c r="K109" s="242"/>
      <c r="L109" s="247"/>
      <c r="M109" s="248"/>
      <c r="N109" s="249"/>
      <c r="O109" s="249"/>
      <c r="P109" s="249"/>
      <c r="Q109" s="249"/>
      <c r="R109" s="249"/>
      <c r="S109" s="249"/>
      <c r="T109" s="250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51" t="s">
        <v>202</v>
      </c>
      <c r="AU109" s="251" t="s">
        <v>82</v>
      </c>
      <c r="AV109" s="13" t="s">
        <v>82</v>
      </c>
      <c r="AW109" s="13" t="s">
        <v>33</v>
      </c>
      <c r="AX109" s="13" t="s">
        <v>80</v>
      </c>
      <c r="AY109" s="251" t="s">
        <v>116</v>
      </c>
    </row>
    <row r="110" s="2" customFormat="1" ht="16.5" customHeight="1">
      <c r="A110" s="39"/>
      <c r="B110" s="40"/>
      <c r="C110" s="219" t="s">
        <v>115</v>
      </c>
      <c r="D110" s="219" t="s">
        <v>119</v>
      </c>
      <c r="E110" s="220" t="s">
        <v>217</v>
      </c>
      <c r="F110" s="221" t="s">
        <v>218</v>
      </c>
      <c r="G110" s="222" t="s">
        <v>219</v>
      </c>
      <c r="H110" s="223">
        <v>105.09999999999999</v>
      </c>
      <c r="I110" s="224"/>
      <c r="J110" s="225">
        <f>ROUND(I110*H110,2)</f>
        <v>0</v>
      </c>
      <c r="K110" s="221" t="s">
        <v>123</v>
      </c>
      <c r="L110" s="45"/>
      <c r="M110" s="226" t="s">
        <v>19</v>
      </c>
      <c r="N110" s="227" t="s">
        <v>43</v>
      </c>
      <c r="O110" s="85"/>
      <c r="P110" s="228">
        <f>O110*H110</f>
        <v>0</v>
      </c>
      <c r="Q110" s="228">
        <v>0</v>
      </c>
      <c r="R110" s="228">
        <f>Q110*H110</f>
        <v>0</v>
      </c>
      <c r="S110" s="228">
        <v>0</v>
      </c>
      <c r="T110" s="229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30" t="s">
        <v>135</v>
      </c>
      <c r="AT110" s="230" t="s">
        <v>119</v>
      </c>
      <c r="AU110" s="230" t="s">
        <v>82</v>
      </c>
      <c r="AY110" s="18" t="s">
        <v>116</v>
      </c>
      <c r="BE110" s="231">
        <f>IF(N110="základní",J110,0)</f>
        <v>0</v>
      </c>
      <c r="BF110" s="231">
        <f>IF(N110="snížená",J110,0)</f>
        <v>0</v>
      </c>
      <c r="BG110" s="231">
        <f>IF(N110="zákl. přenesená",J110,0)</f>
        <v>0</v>
      </c>
      <c r="BH110" s="231">
        <f>IF(N110="sníž. přenesená",J110,0)</f>
        <v>0</v>
      </c>
      <c r="BI110" s="231">
        <f>IF(N110="nulová",J110,0)</f>
        <v>0</v>
      </c>
      <c r="BJ110" s="18" t="s">
        <v>80</v>
      </c>
      <c r="BK110" s="231">
        <f>ROUND(I110*H110,2)</f>
        <v>0</v>
      </c>
      <c r="BL110" s="18" t="s">
        <v>135</v>
      </c>
      <c r="BM110" s="230" t="s">
        <v>220</v>
      </c>
    </row>
    <row r="111" s="2" customFormat="1">
      <c r="A111" s="39"/>
      <c r="B111" s="40"/>
      <c r="C111" s="41"/>
      <c r="D111" s="232" t="s">
        <v>200</v>
      </c>
      <c r="E111" s="41"/>
      <c r="F111" s="233" t="s">
        <v>221</v>
      </c>
      <c r="G111" s="41"/>
      <c r="H111" s="41"/>
      <c r="I111" s="137"/>
      <c r="J111" s="41"/>
      <c r="K111" s="41"/>
      <c r="L111" s="45"/>
      <c r="M111" s="234"/>
      <c r="N111" s="235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200</v>
      </c>
      <c r="AU111" s="18" t="s">
        <v>82</v>
      </c>
    </row>
    <row r="112" s="13" customFormat="1">
      <c r="A112" s="13"/>
      <c r="B112" s="241"/>
      <c r="C112" s="242"/>
      <c r="D112" s="232" t="s">
        <v>202</v>
      </c>
      <c r="E112" s="243" t="s">
        <v>19</v>
      </c>
      <c r="F112" s="244" t="s">
        <v>222</v>
      </c>
      <c r="G112" s="242"/>
      <c r="H112" s="245">
        <v>105.09999999999999</v>
      </c>
      <c r="I112" s="246"/>
      <c r="J112" s="242"/>
      <c r="K112" s="242"/>
      <c r="L112" s="247"/>
      <c r="M112" s="248"/>
      <c r="N112" s="249"/>
      <c r="O112" s="249"/>
      <c r="P112" s="249"/>
      <c r="Q112" s="249"/>
      <c r="R112" s="249"/>
      <c r="S112" s="249"/>
      <c r="T112" s="25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51" t="s">
        <v>202</v>
      </c>
      <c r="AU112" s="251" t="s">
        <v>82</v>
      </c>
      <c r="AV112" s="13" t="s">
        <v>82</v>
      </c>
      <c r="AW112" s="13" t="s">
        <v>33</v>
      </c>
      <c r="AX112" s="13" t="s">
        <v>80</v>
      </c>
      <c r="AY112" s="251" t="s">
        <v>116</v>
      </c>
    </row>
    <row r="113" s="2" customFormat="1" ht="21.75" customHeight="1">
      <c r="A113" s="39"/>
      <c r="B113" s="40"/>
      <c r="C113" s="219" t="s">
        <v>146</v>
      </c>
      <c r="D113" s="219" t="s">
        <v>119</v>
      </c>
      <c r="E113" s="220" t="s">
        <v>223</v>
      </c>
      <c r="F113" s="221" t="s">
        <v>224</v>
      </c>
      <c r="G113" s="222" t="s">
        <v>219</v>
      </c>
      <c r="H113" s="223">
        <v>163.09999999999999</v>
      </c>
      <c r="I113" s="224"/>
      <c r="J113" s="225">
        <f>ROUND(I113*H113,2)</f>
        <v>0</v>
      </c>
      <c r="K113" s="221" t="s">
        <v>19</v>
      </c>
      <c r="L113" s="45"/>
      <c r="M113" s="226" t="s">
        <v>19</v>
      </c>
      <c r="N113" s="227" t="s">
        <v>43</v>
      </c>
      <c r="O113" s="85"/>
      <c r="P113" s="228">
        <f>O113*H113</f>
        <v>0</v>
      </c>
      <c r="Q113" s="228">
        <v>0</v>
      </c>
      <c r="R113" s="228">
        <f>Q113*H113</f>
        <v>0</v>
      </c>
      <c r="S113" s="228">
        <v>0</v>
      </c>
      <c r="T113" s="229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30" t="s">
        <v>135</v>
      </c>
      <c r="AT113" s="230" t="s">
        <v>119</v>
      </c>
      <c r="AU113" s="230" t="s">
        <v>82</v>
      </c>
      <c r="AY113" s="18" t="s">
        <v>116</v>
      </c>
      <c r="BE113" s="231">
        <f>IF(N113="základní",J113,0)</f>
        <v>0</v>
      </c>
      <c r="BF113" s="231">
        <f>IF(N113="snížená",J113,0)</f>
        <v>0</v>
      </c>
      <c r="BG113" s="231">
        <f>IF(N113="zákl. přenesená",J113,0)</f>
        <v>0</v>
      </c>
      <c r="BH113" s="231">
        <f>IF(N113="sníž. přenesená",J113,0)</f>
        <v>0</v>
      </c>
      <c r="BI113" s="231">
        <f>IF(N113="nulová",J113,0)</f>
        <v>0</v>
      </c>
      <c r="BJ113" s="18" t="s">
        <v>80</v>
      </c>
      <c r="BK113" s="231">
        <f>ROUND(I113*H113,2)</f>
        <v>0</v>
      </c>
      <c r="BL113" s="18" t="s">
        <v>135</v>
      </c>
      <c r="BM113" s="230" t="s">
        <v>225</v>
      </c>
    </row>
    <row r="114" s="2" customFormat="1">
      <c r="A114" s="39"/>
      <c r="B114" s="40"/>
      <c r="C114" s="41"/>
      <c r="D114" s="232" t="s">
        <v>200</v>
      </c>
      <c r="E114" s="41"/>
      <c r="F114" s="233" t="s">
        <v>221</v>
      </c>
      <c r="G114" s="41"/>
      <c r="H114" s="41"/>
      <c r="I114" s="137"/>
      <c r="J114" s="41"/>
      <c r="K114" s="41"/>
      <c r="L114" s="45"/>
      <c r="M114" s="234"/>
      <c r="N114" s="235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200</v>
      </c>
      <c r="AU114" s="18" t="s">
        <v>82</v>
      </c>
    </row>
    <row r="115" s="13" customFormat="1">
      <c r="A115" s="13"/>
      <c r="B115" s="241"/>
      <c r="C115" s="242"/>
      <c r="D115" s="232" t="s">
        <v>202</v>
      </c>
      <c r="E115" s="243" t="s">
        <v>19</v>
      </c>
      <c r="F115" s="244" t="s">
        <v>226</v>
      </c>
      <c r="G115" s="242"/>
      <c r="H115" s="245">
        <v>45.700000000000003</v>
      </c>
      <c r="I115" s="246"/>
      <c r="J115" s="242"/>
      <c r="K115" s="242"/>
      <c r="L115" s="247"/>
      <c r="M115" s="248"/>
      <c r="N115" s="249"/>
      <c r="O115" s="249"/>
      <c r="P115" s="249"/>
      <c r="Q115" s="249"/>
      <c r="R115" s="249"/>
      <c r="S115" s="249"/>
      <c r="T115" s="25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51" t="s">
        <v>202</v>
      </c>
      <c r="AU115" s="251" t="s">
        <v>82</v>
      </c>
      <c r="AV115" s="13" t="s">
        <v>82</v>
      </c>
      <c r="AW115" s="13" t="s">
        <v>33</v>
      </c>
      <c r="AX115" s="13" t="s">
        <v>72</v>
      </c>
      <c r="AY115" s="251" t="s">
        <v>116</v>
      </c>
    </row>
    <row r="116" s="13" customFormat="1">
      <c r="A116" s="13"/>
      <c r="B116" s="241"/>
      <c r="C116" s="242"/>
      <c r="D116" s="232" t="s">
        <v>202</v>
      </c>
      <c r="E116" s="243" t="s">
        <v>19</v>
      </c>
      <c r="F116" s="244" t="s">
        <v>227</v>
      </c>
      <c r="G116" s="242"/>
      <c r="H116" s="245">
        <v>4.4249999999999998</v>
      </c>
      <c r="I116" s="246"/>
      <c r="J116" s="242"/>
      <c r="K116" s="242"/>
      <c r="L116" s="247"/>
      <c r="M116" s="248"/>
      <c r="N116" s="249"/>
      <c r="O116" s="249"/>
      <c r="P116" s="249"/>
      <c r="Q116" s="249"/>
      <c r="R116" s="249"/>
      <c r="S116" s="249"/>
      <c r="T116" s="25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51" t="s">
        <v>202</v>
      </c>
      <c r="AU116" s="251" t="s">
        <v>82</v>
      </c>
      <c r="AV116" s="13" t="s">
        <v>82</v>
      </c>
      <c r="AW116" s="13" t="s">
        <v>33</v>
      </c>
      <c r="AX116" s="13" t="s">
        <v>72</v>
      </c>
      <c r="AY116" s="251" t="s">
        <v>116</v>
      </c>
    </row>
    <row r="117" s="13" customFormat="1">
      <c r="A117" s="13"/>
      <c r="B117" s="241"/>
      <c r="C117" s="242"/>
      <c r="D117" s="232" t="s">
        <v>202</v>
      </c>
      <c r="E117" s="243" t="s">
        <v>19</v>
      </c>
      <c r="F117" s="244" t="s">
        <v>228</v>
      </c>
      <c r="G117" s="242"/>
      <c r="H117" s="245">
        <v>42.5</v>
      </c>
      <c r="I117" s="246"/>
      <c r="J117" s="242"/>
      <c r="K117" s="242"/>
      <c r="L117" s="247"/>
      <c r="M117" s="248"/>
      <c r="N117" s="249"/>
      <c r="O117" s="249"/>
      <c r="P117" s="249"/>
      <c r="Q117" s="249"/>
      <c r="R117" s="249"/>
      <c r="S117" s="249"/>
      <c r="T117" s="25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51" t="s">
        <v>202</v>
      </c>
      <c r="AU117" s="251" t="s">
        <v>82</v>
      </c>
      <c r="AV117" s="13" t="s">
        <v>82</v>
      </c>
      <c r="AW117" s="13" t="s">
        <v>33</v>
      </c>
      <c r="AX117" s="13" t="s">
        <v>72</v>
      </c>
      <c r="AY117" s="251" t="s">
        <v>116</v>
      </c>
    </row>
    <row r="118" s="13" customFormat="1">
      <c r="A118" s="13"/>
      <c r="B118" s="241"/>
      <c r="C118" s="242"/>
      <c r="D118" s="232" t="s">
        <v>202</v>
      </c>
      <c r="E118" s="243" t="s">
        <v>19</v>
      </c>
      <c r="F118" s="244" t="s">
        <v>229</v>
      </c>
      <c r="G118" s="242"/>
      <c r="H118" s="245">
        <v>101.84999999999999</v>
      </c>
      <c r="I118" s="246"/>
      <c r="J118" s="242"/>
      <c r="K118" s="242"/>
      <c r="L118" s="247"/>
      <c r="M118" s="248"/>
      <c r="N118" s="249"/>
      <c r="O118" s="249"/>
      <c r="P118" s="249"/>
      <c r="Q118" s="249"/>
      <c r="R118" s="249"/>
      <c r="S118" s="249"/>
      <c r="T118" s="25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51" t="s">
        <v>202</v>
      </c>
      <c r="AU118" s="251" t="s">
        <v>82</v>
      </c>
      <c r="AV118" s="13" t="s">
        <v>82</v>
      </c>
      <c r="AW118" s="13" t="s">
        <v>33</v>
      </c>
      <c r="AX118" s="13" t="s">
        <v>72</v>
      </c>
      <c r="AY118" s="251" t="s">
        <v>116</v>
      </c>
    </row>
    <row r="119" s="15" customFormat="1">
      <c r="A119" s="15"/>
      <c r="B119" s="263"/>
      <c r="C119" s="264"/>
      <c r="D119" s="232" t="s">
        <v>202</v>
      </c>
      <c r="E119" s="265" t="s">
        <v>19</v>
      </c>
      <c r="F119" s="266" t="s">
        <v>230</v>
      </c>
      <c r="G119" s="264"/>
      <c r="H119" s="267">
        <v>194.47499999999999</v>
      </c>
      <c r="I119" s="268"/>
      <c r="J119" s="264"/>
      <c r="K119" s="264"/>
      <c r="L119" s="269"/>
      <c r="M119" s="270"/>
      <c r="N119" s="271"/>
      <c r="O119" s="271"/>
      <c r="P119" s="271"/>
      <c r="Q119" s="271"/>
      <c r="R119" s="271"/>
      <c r="S119" s="271"/>
      <c r="T119" s="272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73" t="s">
        <v>202</v>
      </c>
      <c r="AU119" s="273" t="s">
        <v>82</v>
      </c>
      <c r="AV119" s="15" t="s">
        <v>129</v>
      </c>
      <c r="AW119" s="15" t="s">
        <v>33</v>
      </c>
      <c r="AX119" s="15" t="s">
        <v>72</v>
      </c>
      <c r="AY119" s="273" t="s">
        <v>116</v>
      </c>
    </row>
    <row r="120" s="13" customFormat="1">
      <c r="A120" s="13"/>
      <c r="B120" s="241"/>
      <c r="C120" s="242"/>
      <c r="D120" s="232" t="s">
        <v>202</v>
      </c>
      <c r="E120" s="243" t="s">
        <v>19</v>
      </c>
      <c r="F120" s="244" t="s">
        <v>231</v>
      </c>
      <c r="G120" s="242"/>
      <c r="H120" s="245">
        <v>-4</v>
      </c>
      <c r="I120" s="246"/>
      <c r="J120" s="242"/>
      <c r="K120" s="242"/>
      <c r="L120" s="247"/>
      <c r="M120" s="248"/>
      <c r="N120" s="249"/>
      <c r="O120" s="249"/>
      <c r="P120" s="249"/>
      <c r="Q120" s="249"/>
      <c r="R120" s="249"/>
      <c r="S120" s="249"/>
      <c r="T120" s="25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51" t="s">
        <v>202</v>
      </c>
      <c r="AU120" s="251" t="s">
        <v>82</v>
      </c>
      <c r="AV120" s="13" t="s">
        <v>82</v>
      </c>
      <c r="AW120" s="13" t="s">
        <v>33</v>
      </c>
      <c r="AX120" s="13" t="s">
        <v>72</v>
      </c>
      <c r="AY120" s="251" t="s">
        <v>116</v>
      </c>
    </row>
    <row r="121" s="13" customFormat="1">
      <c r="A121" s="13"/>
      <c r="B121" s="241"/>
      <c r="C121" s="242"/>
      <c r="D121" s="232" t="s">
        <v>202</v>
      </c>
      <c r="E121" s="243" t="s">
        <v>19</v>
      </c>
      <c r="F121" s="244" t="s">
        <v>232</v>
      </c>
      <c r="G121" s="242"/>
      <c r="H121" s="245">
        <v>-7.125</v>
      </c>
      <c r="I121" s="246"/>
      <c r="J121" s="242"/>
      <c r="K121" s="242"/>
      <c r="L121" s="247"/>
      <c r="M121" s="248"/>
      <c r="N121" s="249"/>
      <c r="O121" s="249"/>
      <c r="P121" s="249"/>
      <c r="Q121" s="249"/>
      <c r="R121" s="249"/>
      <c r="S121" s="249"/>
      <c r="T121" s="250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51" t="s">
        <v>202</v>
      </c>
      <c r="AU121" s="251" t="s">
        <v>82</v>
      </c>
      <c r="AV121" s="13" t="s">
        <v>82</v>
      </c>
      <c r="AW121" s="13" t="s">
        <v>33</v>
      </c>
      <c r="AX121" s="13" t="s">
        <v>72</v>
      </c>
      <c r="AY121" s="251" t="s">
        <v>116</v>
      </c>
    </row>
    <row r="122" s="13" customFormat="1">
      <c r="A122" s="13"/>
      <c r="B122" s="241"/>
      <c r="C122" s="242"/>
      <c r="D122" s="232" t="s">
        <v>202</v>
      </c>
      <c r="E122" s="243" t="s">
        <v>19</v>
      </c>
      <c r="F122" s="244" t="s">
        <v>233</v>
      </c>
      <c r="G122" s="242"/>
      <c r="H122" s="245">
        <v>-6.75</v>
      </c>
      <c r="I122" s="246"/>
      <c r="J122" s="242"/>
      <c r="K122" s="242"/>
      <c r="L122" s="247"/>
      <c r="M122" s="248"/>
      <c r="N122" s="249"/>
      <c r="O122" s="249"/>
      <c r="P122" s="249"/>
      <c r="Q122" s="249"/>
      <c r="R122" s="249"/>
      <c r="S122" s="249"/>
      <c r="T122" s="25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51" t="s">
        <v>202</v>
      </c>
      <c r="AU122" s="251" t="s">
        <v>82</v>
      </c>
      <c r="AV122" s="13" t="s">
        <v>82</v>
      </c>
      <c r="AW122" s="13" t="s">
        <v>33</v>
      </c>
      <c r="AX122" s="13" t="s">
        <v>72</v>
      </c>
      <c r="AY122" s="251" t="s">
        <v>116</v>
      </c>
    </row>
    <row r="123" s="13" customFormat="1">
      <c r="A123" s="13"/>
      <c r="B123" s="241"/>
      <c r="C123" s="242"/>
      <c r="D123" s="232" t="s">
        <v>202</v>
      </c>
      <c r="E123" s="243" t="s">
        <v>19</v>
      </c>
      <c r="F123" s="244" t="s">
        <v>234</v>
      </c>
      <c r="G123" s="242"/>
      <c r="H123" s="245">
        <v>-4.375</v>
      </c>
      <c r="I123" s="246"/>
      <c r="J123" s="242"/>
      <c r="K123" s="242"/>
      <c r="L123" s="247"/>
      <c r="M123" s="248"/>
      <c r="N123" s="249"/>
      <c r="O123" s="249"/>
      <c r="P123" s="249"/>
      <c r="Q123" s="249"/>
      <c r="R123" s="249"/>
      <c r="S123" s="249"/>
      <c r="T123" s="25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51" t="s">
        <v>202</v>
      </c>
      <c r="AU123" s="251" t="s">
        <v>82</v>
      </c>
      <c r="AV123" s="13" t="s">
        <v>82</v>
      </c>
      <c r="AW123" s="13" t="s">
        <v>33</v>
      </c>
      <c r="AX123" s="13" t="s">
        <v>72</v>
      </c>
      <c r="AY123" s="251" t="s">
        <v>116</v>
      </c>
    </row>
    <row r="124" s="13" customFormat="1">
      <c r="A124" s="13"/>
      <c r="B124" s="241"/>
      <c r="C124" s="242"/>
      <c r="D124" s="232" t="s">
        <v>202</v>
      </c>
      <c r="E124" s="243" t="s">
        <v>19</v>
      </c>
      <c r="F124" s="244" t="s">
        <v>235</v>
      </c>
      <c r="G124" s="242"/>
      <c r="H124" s="245">
        <v>-2.75</v>
      </c>
      <c r="I124" s="246"/>
      <c r="J124" s="242"/>
      <c r="K124" s="242"/>
      <c r="L124" s="247"/>
      <c r="M124" s="248"/>
      <c r="N124" s="249"/>
      <c r="O124" s="249"/>
      <c r="P124" s="249"/>
      <c r="Q124" s="249"/>
      <c r="R124" s="249"/>
      <c r="S124" s="249"/>
      <c r="T124" s="25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51" t="s">
        <v>202</v>
      </c>
      <c r="AU124" s="251" t="s">
        <v>82</v>
      </c>
      <c r="AV124" s="13" t="s">
        <v>82</v>
      </c>
      <c r="AW124" s="13" t="s">
        <v>33</v>
      </c>
      <c r="AX124" s="13" t="s">
        <v>72</v>
      </c>
      <c r="AY124" s="251" t="s">
        <v>116</v>
      </c>
    </row>
    <row r="125" s="13" customFormat="1">
      <c r="A125" s="13"/>
      <c r="B125" s="241"/>
      <c r="C125" s="242"/>
      <c r="D125" s="232" t="s">
        <v>202</v>
      </c>
      <c r="E125" s="243" t="s">
        <v>19</v>
      </c>
      <c r="F125" s="244" t="s">
        <v>236</v>
      </c>
      <c r="G125" s="242"/>
      <c r="H125" s="245">
        <v>-3.375</v>
      </c>
      <c r="I125" s="246"/>
      <c r="J125" s="242"/>
      <c r="K125" s="242"/>
      <c r="L125" s="247"/>
      <c r="M125" s="248"/>
      <c r="N125" s="249"/>
      <c r="O125" s="249"/>
      <c r="P125" s="249"/>
      <c r="Q125" s="249"/>
      <c r="R125" s="249"/>
      <c r="S125" s="249"/>
      <c r="T125" s="25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51" t="s">
        <v>202</v>
      </c>
      <c r="AU125" s="251" t="s">
        <v>82</v>
      </c>
      <c r="AV125" s="13" t="s">
        <v>82</v>
      </c>
      <c r="AW125" s="13" t="s">
        <v>33</v>
      </c>
      <c r="AX125" s="13" t="s">
        <v>72</v>
      </c>
      <c r="AY125" s="251" t="s">
        <v>116</v>
      </c>
    </row>
    <row r="126" s="13" customFormat="1">
      <c r="A126" s="13"/>
      <c r="B126" s="241"/>
      <c r="C126" s="242"/>
      <c r="D126" s="232" t="s">
        <v>202</v>
      </c>
      <c r="E126" s="243" t="s">
        <v>19</v>
      </c>
      <c r="F126" s="244" t="s">
        <v>237</v>
      </c>
      <c r="G126" s="242"/>
      <c r="H126" s="245">
        <v>-3</v>
      </c>
      <c r="I126" s="246"/>
      <c r="J126" s="242"/>
      <c r="K126" s="242"/>
      <c r="L126" s="247"/>
      <c r="M126" s="248"/>
      <c r="N126" s="249"/>
      <c r="O126" s="249"/>
      <c r="P126" s="249"/>
      <c r="Q126" s="249"/>
      <c r="R126" s="249"/>
      <c r="S126" s="249"/>
      <c r="T126" s="25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1" t="s">
        <v>202</v>
      </c>
      <c r="AU126" s="251" t="s">
        <v>82</v>
      </c>
      <c r="AV126" s="13" t="s">
        <v>82</v>
      </c>
      <c r="AW126" s="13" t="s">
        <v>33</v>
      </c>
      <c r="AX126" s="13" t="s">
        <v>72</v>
      </c>
      <c r="AY126" s="251" t="s">
        <v>116</v>
      </c>
    </row>
    <row r="127" s="15" customFormat="1">
      <c r="A127" s="15"/>
      <c r="B127" s="263"/>
      <c r="C127" s="264"/>
      <c r="D127" s="232" t="s">
        <v>202</v>
      </c>
      <c r="E127" s="265" t="s">
        <v>19</v>
      </c>
      <c r="F127" s="266" t="s">
        <v>238</v>
      </c>
      <c r="G127" s="264"/>
      <c r="H127" s="267">
        <v>-31.375</v>
      </c>
      <c r="I127" s="268"/>
      <c r="J127" s="264"/>
      <c r="K127" s="264"/>
      <c r="L127" s="269"/>
      <c r="M127" s="270"/>
      <c r="N127" s="271"/>
      <c r="O127" s="271"/>
      <c r="P127" s="271"/>
      <c r="Q127" s="271"/>
      <c r="R127" s="271"/>
      <c r="S127" s="271"/>
      <c r="T127" s="272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73" t="s">
        <v>202</v>
      </c>
      <c r="AU127" s="273" t="s">
        <v>82</v>
      </c>
      <c r="AV127" s="15" t="s">
        <v>129</v>
      </c>
      <c r="AW127" s="15" t="s">
        <v>33</v>
      </c>
      <c r="AX127" s="15" t="s">
        <v>72</v>
      </c>
      <c r="AY127" s="273" t="s">
        <v>116</v>
      </c>
    </row>
    <row r="128" s="14" customFormat="1">
      <c r="A128" s="14"/>
      <c r="B128" s="252"/>
      <c r="C128" s="253"/>
      <c r="D128" s="232" t="s">
        <v>202</v>
      </c>
      <c r="E128" s="254" t="s">
        <v>19</v>
      </c>
      <c r="F128" s="255" t="s">
        <v>205</v>
      </c>
      <c r="G128" s="253"/>
      <c r="H128" s="256">
        <v>163.09999999999999</v>
      </c>
      <c r="I128" s="257"/>
      <c r="J128" s="253"/>
      <c r="K128" s="253"/>
      <c r="L128" s="258"/>
      <c r="M128" s="259"/>
      <c r="N128" s="260"/>
      <c r="O128" s="260"/>
      <c r="P128" s="260"/>
      <c r="Q128" s="260"/>
      <c r="R128" s="260"/>
      <c r="S128" s="260"/>
      <c r="T128" s="26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2" t="s">
        <v>202</v>
      </c>
      <c r="AU128" s="262" t="s">
        <v>82</v>
      </c>
      <c r="AV128" s="14" t="s">
        <v>135</v>
      </c>
      <c r="AW128" s="14" t="s">
        <v>33</v>
      </c>
      <c r="AX128" s="14" t="s">
        <v>80</v>
      </c>
      <c r="AY128" s="262" t="s">
        <v>116</v>
      </c>
    </row>
    <row r="129" s="2" customFormat="1" ht="21.75" customHeight="1">
      <c r="A129" s="39"/>
      <c r="B129" s="40"/>
      <c r="C129" s="219" t="s">
        <v>152</v>
      </c>
      <c r="D129" s="219" t="s">
        <v>119</v>
      </c>
      <c r="E129" s="220" t="s">
        <v>239</v>
      </c>
      <c r="F129" s="221" t="s">
        <v>240</v>
      </c>
      <c r="G129" s="222" t="s">
        <v>219</v>
      </c>
      <c r="H129" s="223">
        <v>105.09999999999999</v>
      </c>
      <c r="I129" s="224"/>
      <c r="J129" s="225">
        <f>ROUND(I129*H129,2)</f>
        <v>0</v>
      </c>
      <c r="K129" s="221" t="s">
        <v>123</v>
      </c>
      <c r="L129" s="45"/>
      <c r="M129" s="226" t="s">
        <v>19</v>
      </c>
      <c r="N129" s="227" t="s">
        <v>43</v>
      </c>
      <c r="O129" s="85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135</v>
      </c>
      <c r="AT129" s="230" t="s">
        <v>119</v>
      </c>
      <c r="AU129" s="230" t="s">
        <v>82</v>
      </c>
      <c r="AY129" s="18" t="s">
        <v>116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80</v>
      </c>
      <c r="BK129" s="231">
        <f>ROUND(I129*H129,2)</f>
        <v>0</v>
      </c>
      <c r="BL129" s="18" t="s">
        <v>135</v>
      </c>
      <c r="BM129" s="230" t="s">
        <v>241</v>
      </c>
    </row>
    <row r="130" s="2" customFormat="1">
      <c r="A130" s="39"/>
      <c r="B130" s="40"/>
      <c r="C130" s="41"/>
      <c r="D130" s="232" t="s">
        <v>200</v>
      </c>
      <c r="E130" s="41"/>
      <c r="F130" s="233" t="s">
        <v>242</v>
      </c>
      <c r="G130" s="41"/>
      <c r="H130" s="41"/>
      <c r="I130" s="137"/>
      <c r="J130" s="41"/>
      <c r="K130" s="41"/>
      <c r="L130" s="45"/>
      <c r="M130" s="234"/>
      <c r="N130" s="235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200</v>
      </c>
      <c r="AU130" s="18" t="s">
        <v>82</v>
      </c>
    </row>
    <row r="131" s="2" customFormat="1" ht="21.75" customHeight="1">
      <c r="A131" s="39"/>
      <c r="B131" s="40"/>
      <c r="C131" s="219" t="s">
        <v>157</v>
      </c>
      <c r="D131" s="219" t="s">
        <v>119</v>
      </c>
      <c r="E131" s="220" t="s">
        <v>243</v>
      </c>
      <c r="F131" s="221" t="s">
        <v>244</v>
      </c>
      <c r="G131" s="222" t="s">
        <v>219</v>
      </c>
      <c r="H131" s="223">
        <v>163.09999999999999</v>
      </c>
      <c r="I131" s="224"/>
      <c r="J131" s="225">
        <f>ROUND(I131*H131,2)</f>
        <v>0</v>
      </c>
      <c r="K131" s="221" t="s">
        <v>19</v>
      </c>
      <c r="L131" s="45"/>
      <c r="M131" s="226" t="s">
        <v>19</v>
      </c>
      <c r="N131" s="227" t="s">
        <v>43</v>
      </c>
      <c r="O131" s="85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135</v>
      </c>
      <c r="AT131" s="230" t="s">
        <v>119</v>
      </c>
      <c r="AU131" s="230" t="s">
        <v>82</v>
      </c>
      <c r="AY131" s="18" t="s">
        <v>116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80</v>
      </c>
      <c r="BK131" s="231">
        <f>ROUND(I131*H131,2)</f>
        <v>0</v>
      </c>
      <c r="BL131" s="18" t="s">
        <v>135</v>
      </c>
      <c r="BM131" s="230" t="s">
        <v>245</v>
      </c>
    </row>
    <row r="132" s="2" customFormat="1">
      <c r="A132" s="39"/>
      <c r="B132" s="40"/>
      <c r="C132" s="41"/>
      <c r="D132" s="232" t="s">
        <v>200</v>
      </c>
      <c r="E132" s="41"/>
      <c r="F132" s="233" t="s">
        <v>242</v>
      </c>
      <c r="G132" s="41"/>
      <c r="H132" s="41"/>
      <c r="I132" s="137"/>
      <c r="J132" s="41"/>
      <c r="K132" s="41"/>
      <c r="L132" s="45"/>
      <c r="M132" s="234"/>
      <c r="N132" s="235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200</v>
      </c>
      <c r="AU132" s="18" t="s">
        <v>82</v>
      </c>
    </row>
    <row r="133" s="2" customFormat="1" ht="33" customHeight="1">
      <c r="A133" s="39"/>
      <c r="B133" s="40"/>
      <c r="C133" s="219" t="s">
        <v>164</v>
      </c>
      <c r="D133" s="219" t="s">
        <v>119</v>
      </c>
      <c r="E133" s="220" t="s">
        <v>246</v>
      </c>
      <c r="F133" s="221" t="s">
        <v>247</v>
      </c>
      <c r="G133" s="222" t="s">
        <v>219</v>
      </c>
      <c r="H133" s="223">
        <v>237.06</v>
      </c>
      <c r="I133" s="224"/>
      <c r="J133" s="225">
        <f>ROUND(I133*H133,2)</f>
        <v>0</v>
      </c>
      <c r="K133" s="221" t="s">
        <v>123</v>
      </c>
      <c r="L133" s="45"/>
      <c r="M133" s="226" t="s">
        <v>19</v>
      </c>
      <c r="N133" s="227" t="s">
        <v>43</v>
      </c>
      <c r="O133" s="85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135</v>
      </c>
      <c r="AT133" s="230" t="s">
        <v>119</v>
      </c>
      <c r="AU133" s="230" t="s">
        <v>82</v>
      </c>
      <c r="AY133" s="18" t="s">
        <v>116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80</v>
      </c>
      <c r="BK133" s="231">
        <f>ROUND(I133*H133,2)</f>
        <v>0</v>
      </c>
      <c r="BL133" s="18" t="s">
        <v>135</v>
      </c>
      <c r="BM133" s="230" t="s">
        <v>248</v>
      </c>
    </row>
    <row r="134" s="2" customFormat="1">
      <c r="A134" s="39"/>
      <c r="B134" s="40"/>
      <c r="C134" s="41"/>
      <c r="D134" s="232" t="s">
        <v>200</v>
      </c>
      <c r="E134" s="41"/>
      <c r="F134" s="233" t="s">
        <v>249</v>
      </c>
      <c r="G134" s="41"/>
      <c r="H134" s="41"/>
      <c r="I134" s="137"/>
      <c r="J134" s="41"/>
      <c r="K134" s="41"/>
      <c r="L134" s="45"/>
      <c r="M134" s="234"/>
      <c r="N134" s="235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200</v>
      </c>
      <c r="AU134" s="18" t="s">
        <v>82</v>
      </c>
    </row>
    <row r="135" s="13" customFormat="1">
      <c r="A135" s="13"/>
      <c r="B135" s="241"/>
      <c r="C135" s="242"/>
      <c r="D135" s="232" t="s">
        <v>202</v>
      </c>
      <c r="E135" s="243" t="s">
        <v>19</v>
      </c>
      <c r="F135" s="244" t="s">
        <v>250</v>
      </c>
      <c r="G135" s="242"/>
      <c r="H135" s="245">
        <v>118.53</v>
      </c>
      <c r="I135" s="246"/>
      <c r="J135" s="242"/>
      <c r="K135" s="242"/>
      <c r="L135" s="247"/>
      <c r="M135" s="248"/>
      <c r="N135" s="249"/>
      <c r="O135" s="249"/>
      <c r="P135" s="249"/>
      <c r="Q135" s="249"/>
      <c r="R135" s="249"/>
      <c r="S135" s="249"/>
      <c r="T135" s="25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1" t="s">
        <v>202</v>
      </c>
      <c r="AU135" s="251" t="s">
        <v>82</v>
      </c>
      <c r="AV135" s="13" t="s">
        <v>82</v>
      </c>
      <c r="AW135" s="13" t="s">
        <v>33</v>
      </c>
      <c r="AX135" s="13" t="s">
        <v>72</v>
      </c>
      <c r="AY135" s="251" t="s">
        <v>116</v>
      </c>
    </row>
    <row r="136" s="13" customFormat="1">
      <c r="A136" s="13"/>
      <c r="B136" s="241"/>
      <c r="C136" s="242"/>
      <c r="D136" s="232" t="s">
        <v>202</v>
      </c>
      <c r="E136" s="243" t="s">
        <v>19</v>
      </c>
      <c r="F136" s="244" t="s">
        <v>251</v>
      </c>
      <c r="G136" s="242"/>
      <c r="H136" s="245">
        <v>118.53</v>
      </c>
      <c r="I136" s="246"/>
      <c r="J136" s="242"/>
      <c r="K136" s="242"/>
      <c r="L136" s="247"/>
      <c r="M136" s="248"/>
      <c r="N136" s="249"/>
      <c r="O136" s="249"/>
      <c r="P136" s="249"/>
      <c r="Q136" s="249"/>
      <c r="R136" s="249"/>
      <c r="S136" s="249"/>
      <c r="T136" s="25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1" t="s">
        <v>202</v>
      </c>
      <c r="AU136" s="251" t="s">
        <v>82</v>
      </c>
      <c r="AV136" s="13" t="s">
        <v>82</v>
      </c>
      <c r="AW136" s="13" t="s">
        <v>33</v>
      </c>
      <c r="AX136" s="13" t="s">
        <v>72</v>
      </c>
      <c r="AY136" s="251" t="s">
        <v>116</v>
      </c>
    </row>
    <row r="137" s="14" customFormat="1">
      <c r="A137" s="14"/>
      <c r="B137" s="252"/>
      <c r="C137" s="253"/>
      <c r="D137" s="232" t="s">
        <v>202</v>
      </c>
      <c r="E137" s="254" t="s">
        <v>19</v>
      </c>
      <c r="F137" s="255" t="s">
        <v>205</v>
      </c>
      <c r="G137" s="253"/>
      <c r="H137" s="256">
        <v>237.06</v>
      </c>
      <c r="I137" s="257"/>
      <c r="J137" s="253"/>
      <c r="K137" s="253"/>
      <c r="L137" s="258"/>
      <c r="M137" s="259"/>
      <c r="N137" s="260"/>
      <c r="O137" s="260"/>
      <c r="P137" s="260"/>
      <c r="Q137" s="260"/>
      <c r="R137" s="260"/>
      <c r="S137" s="260"/>
      <c r="T137" s="26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2" t="s">
        <v>202</v>
      </c>
      <c r="AU137" s="262" t="s">
        <v>82</v>
      </c>
      <c r="AV137" s="14" t="s">
        <v>135</v>
      </c>
      <c r="AW137" s="14" t="s">
        <v>33</v>
      </c>
      <c r="AX137" s="14" t="s">
        <v>80</v>
      </c>
      <c r="AY137" s="262" t="s">
        <v>116</v>
      </c>
    </row>
    <row r="138" s="2" customFormat="1" ht="33" customHeight="1">
      <c r="A138" s="39"/>
      <c r="B138" s="40"/>
      <c r="C138" s="219" t="s">
        <v>170</v>
      </c>
      <c r="D138" s="219" t="s">
        <v>119</v>
      </c>
      <c r="E138" s="220" t="s">
        <v>252</v>
      </c>
      <c r="F138" s="221" t="s">
        <v>253</v>
      </c>
      <c r="G138" s="222" t="s">
        <v>219</v>
      </c>
      <c r="H138" s="223">
        <v>105.09999999999999</v>
      </c>
      <c r="I138" s="224"/>
      <c r="J138" s="225">
        <f>ROUND(I138*H138,2)</f>
        <v>0</v>
      </c>
      <c r="K138" s="221" t="s">
        <v>123</v>
      </c>
      <c r="L138" s="45"/>
      <c r="M138" s="226" t="s">
        <v>19</v>
      </c>
      <c r="N138" s="227" t="s">
        <v>43</v>
      </c>
      <c r="O138" s="85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135</v>
      </c>
      <c r="AT138" s="230" t="s">
        <v>119</v>
      </c>
      <c r="AU138" s="230" t="s">
        <v>82</v>
      </c>
      <c r="AY138" s="18" t="s">
        <v>116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80</v>
      </c>
      <c r="BK138" s="231">
        <f>ROUND(I138*H138,2)</f>
        <v>0</v>
      </c>
      <c r="BL138" s="18" t="s">
        <v>135</v>
      </c>
      <c r="BM138" s="230" t="s">
        <v>254</v>
      </c>
    </row>
    <row r="139" s="2" customFormat="1">
      <c r="A139" s="39"/>
      <c r="B139" s="40"/>
      <c r="C139" s="41"/>
      <c r="D139" s="232" t="s">
        <v>200</v>
      </c>
      <c r="E139" s="41"/>
      <c r="F139" s="233" t="s">
        <v>249</v>
      </c>
      <c r="G139" s="41"/>
      <c r="H139" s="41"/>
      <c r="I139" s="137"/>
      <c r="J139" s="41"/>
      <c r="K139" s="41"/>
      <c r="L139" s="45"/>
      <c r="M139" s="234"/>
      <c r="N139" s="235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200</v>
      </c>
      <c r="AU139" s="18" t="s">
        <v>82</v>
      </c>
    </row>
    <row r="140" s="13" customFormat="1">
      <c r="A140" s="13"/>
      <c r="B140" s="241"/>
      <c r="C140" s="242"/>
      <c r="D140" s="232" t="s">
        <v>202</v>
      </c>
      <c r="E140" s="243" t="s">
        <v>19</v>
      </c>
      <c r="F140" s="244" t="s">
        <v>255</v>
      </c>
      <c r="G140" s="242"/>
      <c r="H140" s="245">
        <v>105.09999999999999</v>
      </c>
      <c r="I140" s="246"/>
      <c r="J140" s="242"/>
      <c r="K140" s="242"/>
      <c r="L140" s="247"/>
      <c r="M140" s="248"/>
      <c r="N140" s="249"/>
      <c r="O140" s="249"/>
      <c r="P140" s="249"/>
      <c r="Q140" s="249"/>
      <c r="R140" s="249"/>
      <c r="S140" s="249"/>
      <c r="T140" s="25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1" t="s">
        <v>202</v>
      </c>
      <c r="AU140" s="251" t="s">
        <v>82</v>
      </c>
      <c r="AV140" s="13" t="s">
        <v>82</v>
      </c>
      <c r="AW140" s="13" t="s">
        <v>33</v>
      </c>
      <c r="AX140" s="13" t="s">
        <v>80</v>
      </c>
      <c r="AY140" s="251" t="s">
        <v>116</v>
      </c>
    </row>
    <row r="141" s="2" customFormat="1" ht="33" customHeight="1">
      <c r="A141" s="39"/>
      <c r="B141" s="40"/>
      <c r="C141" s="219" t="s">
        <v>175</v>
      </c>
      <c r="D141" s="219" t="s">
        <v>119</v>
      </c>
      <c r="E141" s="220" t="s">
        <v>256</v>
      </c>
      <c r="F141" s="221" t="s">
        <v>257</v>
      </c>
      <c r="G141" s="222" t="s">
        <v>219</v>
      </c>
      <c r="H141" s="223">
        <v>163.09999999999999</v>
      </c>
      <c r="I141" s="224"/>
      <c r="J141" s="225">
        <f>ROUND(I141*H141,2)</f>
        <v>0</v>
      </c>
      <c r="K141" s="221" t="s">
        <v>19</v>
      </c>
      <c r="L141" s="45"/>
      <c r="M141" s="226" t="s">
        <v>19</v>
      </c>
      <c r="N141" s="227" t="s">
        <v>43</v>
      </c>
      <c r="O141" s="85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135</v>
      </c>
      <c r="AT141" s="230" t="s">
        <v>119</v>
      </c>
      <c r="AU141" s="230" t="s">
        <v>82</v>
      </c>
      <c r="AY141" s="18" t="s">
        <v>116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80</v>
      </c>
      <c r="BK141" s="231">
        <f>ROUND(I141*H141,2)</f>
        <v>0</v>
      </c>
      <c r="BL141" s="18" t="s">
        <v>135</v>
      </c>
      <c r="BM141" s="230" t="s">
        <v>258</v>
      </c>
    </row>
    <row r="142" s="2" customFormat="1">
      <c r="A142" s="39"/>
      <c r="B142" s="40"/>
      <c r="C142" s="41"/>
      <c r="D142" s="232" t="s">
        <v>200</v>
      </c>
      <c r="E142" s="41"/>
      <c r="F142" s="233" t="s">
        <v>249</v>
      </c>
      <c r="G142" s="41"/>
      <c r="H142" s="41"/>
      <c r="I142" s="137"/>
      <c r="J142" s="41"/>
      <c r="K142" s="41"/>
      <c r="L142" s="45"/>
      <c r="M142" s="234"/>
      <c r="N142" s="235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200</v>
      </c>
      <c r="AU142" s="18" t="s">
        <v>82</v>
      </c>
    </row>
    <row r="143" s="2" customFormat="1" ht="33" customHeight="1">
      <c r="A143" s="39"/>
      <c r="B143" s="40"/>
      <c r="C143" s="219" t="s">
        <v>180</v>
      </c>
      <c r="D143" s="219" t="s">
        <v>119</v>
      </c>
      <c r="E143" s="220" t="s">
        <v>259</v>
      </c>
      <c r="F143" s="221" t="s">
        <v>260</v>
      </c>
      <c r="G143" s="222" t="s">
        <v>219</v>
      </c>
      <c r="H143" s="223">
        <v>3153</v>
      </c>
      <c r="I143" s="224"/>
      <c r="J143" s="225">
        <f>ROUND(I143*H143,2)</f>
        <v>0</v>
      </c>
      <c r="K143" s="221" t="s">
        <v>123</v>
      </c>
      <c r="L143" s="45"/>
      <c r="M143" s="226" t="s">
        <v>19</v>
      </c>
      <c r="N143" s="227" t="s">
        <v>43</v>
      </c>
      <c r="O143" s="85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135</v>
      </c>
      <c r="AT143" s="230" t="s">
        <v>119</v>
      </c>
      <c r="AU143" s="230" t="s">
        <v>82</v>
      </c>
      <c r="AY143" s="18" t="s">
        <v>116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80</v>
      </c>
      <c r="BK143" s="231">
        <f>ROUND(I143*H143,2)</f>
        <v>0</v>
      </c>
      <c r="BL143" s="18" t="s">
        <v>135</v>
      </c>
      <c r="BM143" s="230" t="s">
        <v>261</v>
      </c>
    </row>
    <row r="144" s="2" customFormat="1">
      <c r="A144" s="39"/>
      <c r="B144" s="40"/>
      <c r="C144" s="41"/>
      <c r="D144" s="232" t="s">
        <v>200</v>
      </c>
      <c r="E144" s="41"/>
      <c r="F144" s="233" t="s">
        <v>249</v>
      </c>
      <c r="G144" s="41"/>
      <c r="H144" s="41"/>
      <c r="I144" s="137"/>
      <c r="J144" s="41"/>
      <c r="K144" s="41"/>
      <c r="L144" s="45"/>
      <c r="M144" s="234"/>
      <c r="N144" s="235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200</v>
      </c>
      <c r="AU144" s="18" t="s">
        <v>82</v>
      </c>
    </row>
    <row r="145" s="13" customFormat="1">
      <c r="A145" s="13"/>
      <c r="B145" s="241"/>
      <c r="C145" s="242"/>
      <c r="D145" s="232" t="s">
        <v>202</v>
      </c>
      <c r="E145" s="242"/>
      <c r="F145" s="244" t="s">
        <v>262</v>
      </c>
      <c r="G145" s="242"/>
      <c r="H145" s="245">
        <v>3153</v>
      </c>
      <c r="I145" s="246"/>
      <c r="J145" s="242"/>
      <c r="K145" s="242"/>
      <c r="L145" s="247"/>
      <c r="M145" s="248"/>
      <c r="N145" s="249"/>
      <c r="O145" s="249"/>
      <c r="P145" s="249"/>
      <c r="Q145" s="249"/>
      <c r="R145" s="249"/>
      <c r="S145" s="249"/>
      <c r="T145" s="25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1" t="s">
        <v>202</v>
      </c>
      <c r="AU145" s="251" t="s">
        <v>82</v>
      </c>
      <c r="AV145" s="13" t="s">
        <v>82</v>
      </c>
      <c r="AW145" s="13" t="s">
        <v>4</v>
      </c>
      <c r="AX145" s="13" t="s">
        <v>80</v>
      </c>
      <c r="AY145" s="251" t="s">
        <v>116</v>
      </c>
    </row>
    <row r="146" s="2" customFormat="1" ht="33" customHeight="1">
      <c r="A146" s="39"/>
      <c r="B146" s="40"/>
      <c r="C146" s="219" t="s">
        <v>263</v>
      </c>
      <c r="D146" s="219" t="s">
        <v>119</v>
      </c>
      <c r="E146" s="220" t="s">
        <v>264</v>
      </c>
      <c r="F146" s="221" t="s">
        <v>265</v>
      </c>
      <c r="G146" s="222" t="s">
        <v>219</v>
      </c>
      <c r="H146" s="223">
        <v>4893</v>
      </c>
      <c r="I146" s="224"/>
      <c r="J146" s="225">
        <f>ROUND(I146*H146,2)</f>
        <v>0</v>
      </c>
      <c r="K146" s="221" t="s">
        <v>19</v>
      </c>
      <c r="L146" s="45"/>
      <c r="M146" s="226" t="s">
        <v>19</v>
      </c>
      <c r="N146" s="227" t="s">
        <v>43</v>
      </c>
      <c r="O146" s="85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135</v>
      </c>
      <c r="AT146" s="230" t="s">
        <v>119</v>
      </c>
      <c r="AU146" s="230" t="s">
        <v>82</v>
      </c>
      <c r="AY146" s="18" t="s">
        <v>116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80</v>
      </c>
      <c r="BK146" s="231">
        <f>ROUND(I146*H146,2)</f>
        <v>0</v>
      </c>
      <c r="BL146" s="18" t="s">
        <v>135</v>
      </c>
      <c r="BM146" s="230" t="s">
        <v>266</v>
      </c>
    </row>
    <row r="147" s="2" customFormat="1">
      <c r="A147" s="39"/>
      <c r="B147" s="40"/>
      <c r="C147" s="41"/>
      <c r="D147" s="232" t="s">
        <v>200</v>
      </c>
      <c r="E147" s="41"/>
      <c r="F147" s="233" t="s">
        <v>249</v>
      </c>
      <c r="G147" s="41"/>
      <c r="H147" s="41"/>
      <c r="I147" s="137"/>
      <c r="J147" s="41"/>
      <c r="K147" s="41"/>
      <c r="L147" s="45"/>
      <c r="M147" s="234"/>
      <c r="N147" s="235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200</v>
      </c>
      <c r="AU147" s="18" t="s">
        <v>82</v>
      </c>
    </row>
    <row r="148" s="13" customFormat="1">
      <c r="A148" s="13"/>
      <c r="B148" s="241"/>
      <c r="C148" s="242"/>
      <c r="D148" s="232" t="s">
        <v>202</v>
      </c>
      <c r="E148" s="242"/>
      <c r="F148" s="244" t="s">
        <v>267</v>
      </c>
      <c r="G148" s="242"/>
      <c r="H148" s="245">
        <v>4893</v>
      </c>
      <c r="I148" s="246"/>
      <c r="J148" s="242"/>
      <c r="K148" s="242"/>
      <c r="L148" s="247"/>
      <c r="M148" s="248"/>
      <c r="N148" s="249"/>
      <c r="O148" s="249"/>
      <c r="P148" s="249"/>
      <c r="Q148" s="249"/>
      <c r="R148" s="249"/>
      <c r="S148" s="249"/>
      <c r="T148" s="25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1" t="s">
        <v>202</v>
      </c>
      <c r="AU148" s="251" t="s">
        <v>82</v>
      </c>
      <c r="AV148" s="13" t="s">
        <v>82</v>
      </c>
      <c r="AW148" s="13" t="s">
        <v>4</v>
      </c>
      <c r="AX148" s="13" t="s">
        <v>80</v>
      </c>
      <c r="AY148" s="251" t="s">
        <v>116</v>
      </c>
    </row>
    <row r="149" s="2" customFormat="1" ht="21.75" customHeight="1">
      <c r="A149" s="39"/>
      <c r="B149" s="40"/>
      <c r="C149" s="219" t="s">
        <v>268</v>
      </c>
      <c r="D149" s="219" t="s">
        <v>119</v>
      </c>
      <c r="E149" s="220" t="s">
        <v>269</v>
      </c>
      <c r="F149" s="221" t="s">
        <v>270</v>
      </c>
      <c r="G149" s="222" t="s">
        <v>219</v>
      </c>
      <c r="H149" s="223">
        <v>118.53</v>
      </c>
      <c r="I149" s="224"/>
      <c r="J149" s="225">
        <f>ROUND(I149*H149,2)</f>
        <v>0</v>
      </c>
      <c r="K149" s="221" t="s">
        <v>123</v>
      </c>
      <c r="L149" s="45"/>
      <c r="M149" s="226" t="s">
        <v>19</v>
      </c>
      <c r="N149" s="227" t="s">
        <v>43</v>
      </c>
      <c r="O149" s="85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135</v>
      </c>
      <c r="AT149" s="230" t="s">
        <v>119</v>
      </c>
      <c r="AU149" s="230" t="s">
        <v>82</v>
      </c>
      <c r="AY149" s="18" t="s">
        <v>116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80</v>
      </c>
      <c r="BK149" s="231">
        <f>ROUND(I149*H149,2)</f>
        <v>0</v>
      </c>
      <c r="BL149" s="18" t="s">
        <v>135</v>
      </c>
      <c r="BM149" s="230" t="s">
        <v>271</v>
      </c>
    </row>
    <row r="150" s="2" customFormat="1">
      <c r="A150" s="39"/>
      <c r="B150" s="40"/>
      <c r="C150" s="41"/>
      <c r="D150" s="232" t="s">
        <v>200</v>
      </c>
      <c r="E150" s="41"/>
      <c r="F150" s="233" t="s">
        <v>272</v>
      </c>
      <c r="G150" s="41"/>
      <c r="H150" s="41"/>
      <c r="I150" s="137"/>
      <c r="J150" s="41"/>
      <c r="K150" s="41"/>
      <c r="L150" s="45"/>
      <c r="M150" s="234"/>
      <c r="N150" s="235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200</v>
      </c>
      <c r="AU150" s="18" t="s">
        <v>82</v>
      </c>
    </row>
    <row r="151" s="13" customFormat="1">
      <c r="A151" s="13"/>
      <c r="B151" s="241"/>
      <c r="C151" s="242"/>
      <c r="D151" s="232" t="s">
        <v>202</v>
      </c>
      <c r="E151" s="243" t="s">
        <v>19</v>
      </c>
      <c r="F151" s="244" t="s">
        <v>251</v>
      </c>
      <c r="G151" s="242"/>
      <c r="H151" s="245">
        <v>118.53</v>
      </c>
      <c r="I151" s="246"/>
      <c r="J151" s="242"/>
      <c r="K151" s="242"/>
      <c r="L151" s="247"/>
      <c r="M151" s="248"/>
      <c r="N151" s="249"/>
      <c r="O151" s="249"/>
      <c r="P151" s="249"/>
      <c r="Q151" s="249"/>
      <c r="R151" s="249"/>
      <c r="S151" s="249"/>
      <c r="T151" s="25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1" t="s">
        <v>202</v>
      </c>
      <c r="AU151" s="251" t="s">
        <v>82</v>
      </c>
      <c r="AV151" s="13" t="s">
        <v>82</v>
      </c>
      <c r="AW151" s="13" t="s">
        <v>33</v>
      </c>
      <c r="AX151" s="13" t="s">
        <v>80</v>
      </c>
      <c r="AY151" s="251" t="s">
        <v>116</v>
      </c>
    </row>
    <row r="152" s="2" customFormat="1" ht="21.75" customHeight="1">
      <c r="A152" s="39"/>
      <c r="B152" s="40"/>
      <c r="C152" s="219" t="s">
        <v>8</v>
      </c>
      <c r="D152" s="219" t="s">
        <v>119</v>
      </c>
      <c r="E152" s="220" t="s">
        <v>273</v>
      </c>
      <c r="F152" s="221" t="s">
        <v>274</v>
      </c>
      <c r="G152" s="222" t="s">
        <v>219</v>
      </c>
      <c r="H152" s="223">
        <v>46</v>
      </c>
      <c r="I152" s="224"/>
      <c r="J152" s="225">
        <f>ROUND(I152*H152,2)</f>
        <v>0</v>
      </c>
      <c r="K152" s="221" t="s">
        <v>123</v>
      </c>
      <c r="L152" s="45"/>
      <c r="M152" s="226" t="s">
        <v>19</v>
      </c>
      <c r="N152" s="227" t="s">
        <v>43</v>
      </c>
      <c r="O152" s="85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135</v>
      </c>
      <c r="AT152" s="230" t="s">
        <v>119</v>
      </c>
      <c r="AU152" s="230" t="s">
        <v>82</v>
      </c>
      <c r="AY152" s="18" t="s">
        <v>116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80</v>
      </c>
      <c r="BK152" s="231">
        <f>ROUND(I152*H152,2)</f>
        <v>0</v>
      </c>
      <c r="BL152" s="18" t="s">
        <v>135</v>
      </c>
      <c r="BM152" s="230" t="s">
        <v>275</v>
      </c>
    </row>
    <row r="153" s="2" customFormat="1">
      <c r="A153" s="39"/>
      <c r="B153" s="40"/>
      <c r="C153" s="41"/>
      <c r="D153" s="232" t="s">
        <v>200</v>
      </c>
      <c r="E153" s="41"/>
      <c r="F153" s="233" t="s">
        <v>276</v>
      </c>
      <c r="G153" s="41"/>
      <c r="H153" s="41"/>
      <c r="I153" s="137"/>
      <c r="J153" s="41"/>
      <c r="K153" s="41"/>
      <c r="L153" s="45"/>
      <c r="M153" s="234"/>
      <c r="N153" s="235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200</v>
      </c>
      <c r="AU153" s="18" t="s">
        <v>82</v>
      </c>
    </row>
    <row r="154" s="13" customFormat="1">
      <c r="A154" s="13"/>
      <c r="B154" s="241"/>
      <c r="C154" s="242"/>
      <c r="D154" s="232" t="s">
        <v>202</v>
      </c>
      <c r="E154" s="243" t="s">
        <v>19</v>
      </c>
      <c r="F154" s="244" t="s">
        <v>277</v>
      </c>
      <c r="G154" s="242"/>
      <c r="H154" s="245">
        <v>46</v>
      </c>
      <c r="I154" s="246"/>
      <c r="J154" s="242"/>
      <c r="K154" s="242"/>
      <c r="L154" s="247"/>
      <c r="M154" s="248"/>
      <c r="N154" s="249"/>
      <c r="O154" s="249"/>
      <c r="P154" s="249"/>
      <c r="Q154" s="249"/>
      <c r="R154" s="249"/>
      <c r="S154" s="249"/>
      <c r="T154" s="25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1" t="s">
        <v>202</v>
      </c>
      <c r="AU154" s="251" t="s">
        <v>82</v>
      </c>
      <c r="AV154" s="13" t="s">
        <v>82</v>
      </c>
      <c r="AW154" s="13" t="s">
        <v>33</v>
      </c>
      <c r="AX154" s="13" t="s">
        <v>80</v>
      </c>
      <c r="AY154" s="251" t="s">
        <v>116</v>
      </c>
    </row>
    <row r="155" s="2" customFormat="1" ht="16.5" customHeight="1">
      <c r="A155" s="39"/>
      <c r="B155" s="40"/>
      <c r="C155" s="274" t="s">
        <v>278</v>
      </c>
      <c r="D155" s="274" t="s">
        <v>279</v>
      </c>
      <c r="E155" s="275" t="s">
        <v>280</v>
      </c>
      <c r="F155" s="276" t="s">
        <v>281</v>
      </c>
      <c r="G155" s="277" t="s">
        <v>282</v>
      </c>
      <c r="H155" s="278">
        <v>92</v>
      </c>
      <c r="I155" s="279"/>
      <c r="J155" s="280">
        <f>ROUND(I155*H155,2)</f>
        <v>0</v>
      </c>
      <c r="K155" s="276" t="s">
        <v>123</v>
      </c>
      <c r="L155" s="281"/>
      <c r="M155" s="282" t="s">
        <v>19</v>
      </c>
      <c r="N155" s="283" t="s">
        <v>43</v>
      </c>
      <c r="O155" s="85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157</v>
      </c>
      <c r="AT155" s="230" t="s">
        <v>279</v>
      </c>
      <c r="AU155" s="230" t="s">
        <v>82</v>
      </c>
      <c r="AY155" s="18" t="s">
        <v>116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80</v>
      </c>
      <c r="BK155" s="231">
        <f>ROUND(I155*H155,2)</f>
        <v>0</v>
      </c>
      <c r="BL155" s="18" t="s">
        <v>135</v>
      </c>
      <c r="BM155" s="230" t="s">
        <v>283</v>
      </c>
    </row>
    <row r="156" s="13" customFormat="1">
      <c r="A156" s="13"/>
      <c r="B156" s="241"/>
      <c r="C156" s="242"/>
      <c r="D156" s="232" t="s">
        <v>202</v>
      </c>
      <c r="E156" s="242"/>
      <c r="F156" s="244" t="s">
        <v>284</v>
      </c>
      <c r="G156" s="242"/>
      <c r="H156" s="245">
        <v>92</v>
      </c>
      <c r="I156" s="246"/>
      <c r="J156" s="242"/>
      <c r="K156" s="242"/>
      <c r="L156" s="247"/>
      <c r="M156" s="248"/>
      <c r="N156" s="249"/>
      <c r="O156" s="249"/>
      <c r="P156" s="249"/>
      <c r="Q156" s="249"/>
      <c r="R156" s="249"/>
      <c r="S156" s="249"/>
      <c r="T156" s="25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1" t="s">
        <v>202</v>
      </c>
      <c r="AU156" s="251" t="s">
        <v>82</v>
      </c>
      <c r="AV156" s="13" t="s">
        <v>82</v>
      </c>
      <c r="AW156" s="13" t="s">
        <v>4</v>
      </c>
      <c r="AX156" s="13" t="s">
        <v>80</v>
      </c>
      <c r="AY156" s="251" t="s">
        <v>116</v>
      </c>
    </row>
    <row r="157" s="2" customFormat="1" ht="21.75" customHeight="1">
      <c r="A157" s="39"/>
      <c r="B157" s="40"/>
      <c r="C157" s="219" t="s">
        <v>285</v>
      </c>
      <c r="D157" s="219" t="s">
        <v>119</v>
      </c>
      <c r="E157" s="220" t="s">
        <v>286</v>
      </c>
      <c r="F157" s="221" t="s">
        <v>287</v>
      </c>
      <c r="G157" s="222" t="s">
        <v>219</v>
      </c>
      <c r="H157" s="223">
        <v>163.09999999999999</v>
      </c>
      <c r="I157" s="224"/>
      <c r="J157" s="225">
        <f>ROUND(I157*H157,2)</f>
        <v>0</v>
      </c>
      <c r="K157" s="221" t="s">
        <v>123</v>
      </c>
      <c r="L157" s="45"/>
      <c r="M157" s="226" t="s">
        <v>19</v>
      </c>
      <c r="N157" s="227" t="s">
        <v>43</v>
      </c>
      <c r="O157" s="85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135</v>
      </c>
      <c r="AT157" s="230" t="s">
        <v>119</v>
      </c>
      <c r="AU157" s="230" t="s">
        <v>82</v>
      </c>
      <c r="AY157" s="18" t="s">
        <v>116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80</v>
      </c>
      <c r="BK157" s="231">
        <f>ROUND(I157*H157,2)</f>
        <v>0</v>
      </c>
      <c r="BL157" s="18" t="s">
        <v>135</v>
      </c>
      <c r="BM157" s="230" t="s">
        <v>288</v>
      </c>
    </row>
    <row r="158" s="2" customFormat="1">
      <c r="A158" s="39"/>
      <c r="B158" s="40"/>
      <c r="C158" s="41"/>
      <c r="D158" s="232" t="s">
        <v>200</v>
      </c>
      <c r="E158" s="41"/>
      <c r="F158" s="233" t="s">
        <v>289</v>
      </c>
      <c r="G158" s="41"/>
      <c r="H158" s="41"/>
      <c r="I158" s="137"/>
      <c r="J158" s="41"/>
      <c r="K158" s="41"/>
      <c r="L158" s="45"/>
      <c r="M158" s="234"/>
      <c r="N158" s="235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200</v>
      </c>
      <c r="AU158" s="18" t="s">
        <v>82</v>
      </c>
    </row>
    <row r="159" s="13" customFormat="1">
      <c r="A159" s="13"/>
      <c r="B159" s="241"/>
      <c r="C159" s="242"/>
      <c r="D159" s="232" t="s">
        <v>202</v>
      </c>
      <c r="E159" s="243" t="s">
        <v>19</v>
      </c>
      <c r="F159" s="244" t="s">
        <v>226</v>
      </c>
      <c r="G159" s="242"/>
      <c r="H159" s="245">
        <v>45.700000000000003</v>
      </c>
      <c r="I159" s="246"/>
      <c r="J159" s="242"/>
      <c r="K159" s="242"/>
      <c r="L159" s="247"/>
      <c r="M159" s="248"/>
      <c r="N159" s="249"/>
      <c r="O159" s="249"/>
      <c r="P159" s="249"/>
      <c r="Q159" s="249"/>
      <c r="R159" s="249"/>
      <c r="S159" s="249"/>
      <c r="T159" s="25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1" t="s">
        <v>202</v>
      </c>
      <c r="AU159" s="251" t="s">
        <v>82</v>
      </c>
      <c r="AV159" s="13" t="s">
        <v>82</v>
      </c>
      <c r="AW159" s="13" t="s">
        <v>33</v>
      </c>
      <c r="AX159" s="13" t="s">
        <v>72</v>
      </c>
      <c r="AY159" s="251" t="s">
        <v>116</v>
      </c>
    </row>
    <row r="160" s="13" customFormat="1">
      <c r="A160" s="13"/>
      <c r="B160" s="241"/>
      <c r="C160" s="242"/>
      <c r="D160" s="232" t="s">
        <v>202</v>
      </c>
      <c r="E160" s="243" t="s">
        <v>19</v>
      </c>
      <c r="F160" s="244" t="s">
        <v>227</v>
      </c>
      <c r="G160" s="242"/>
      <c r="H160" s="245">
        <v>4.4249999999999998</v>
      </c>
      <c r="I160" s="246"/>
      <c r="J160" s="242"/>
      <c r="K160" s="242"/>
      <c r="L160" s="247"/>
      <c r="M160" s="248"/>
      <c r="N160" s="249"/>
      <c r="O160" s="249"/>
      <c r="P160" s="249"/>
      <c r="Q160" s="249"/>
      <c r="R160" s="249"/>
      <c r="S160" s="249"/>
      <c r="T160" s="25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1" t="s">
        <v>202</v>
      </c>
      <c r="AU160" s="251" t="s">
        <v>82</v>
      </c>
      <c r="AV160" s="13" t="s">
        <v>82</v>
      </c>
      <c r="AW160" s="13" t="s">
        <v>33</v>
      </c>
      <c r="AX160" s="13" t="s">
        <v>72</v>
      </c>
      <c r="AY160" s="251" t="s">
        <v>116</v>
      </c>
    </row>
    <row r="161" s="13" customFormat="1">
      <c r="A161" s="13"/>
      <c r="B161" s="241"/>
      <c r="C161" s="242"/>
      <c r="D161" s="232" t="s">
        <v>202</v>
      </c>
      <c r="E161" s="243" t="s">
        <v>19</v>
      </c>
      <c r="F161" s="244" t="s">
        <v>228</v>
      </c>
      <c r="G161" s="242"/>
      <c r="H161" s="245">
        <v>42.5</v>
      </c>
      <c r="I161" s="246"/>
      <c r="J161" s="242"/>
      <c r="K161" s="242"/>
      <c r="L161" s="247"/>
      <c r="M161" s="248"/>
      <c r="N161" s="249"/>
      <c r="O161" s="249"/>
      <c r="P161" s="249"/>
      <c r="Q161" s="249"/>
      <c r="R161" s="249"/>
      <c r="S161" s="249"/>
      <c r="T161" s="25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1" t="s">
        <v>202</v>
      </c>
      <c r="AU161" s="251" t="s">
        <v>82</v>
      </c>
      <c r="AV161" s="13" t="s">
        <v>82</v>
      </c>
      <c r="AW161" s="13" t="s">
        <v>33</v>
      </c>
      <c r="AX161" s="13" t="s">
        <v>72</v>
      </c>
      <c r="AY161" s="251" t="s">
        <v>116</v>
      </c>
    </row>
    <row r="162" s="13" customFormat="1">
      <c r="A162" s="13"/>
      <c r="B162" s="241"/>
      <c r="C162" s="242"/>
      <c r="D162" s="232" t="s">
        <v>202</v>
      </c>
      <c r="E162" s="243" t="s">
        <v>19</v>
      </c>
      <c r="F162" s="244" t="s">
        <v>229</v>
      </c>
      <c r="G162" s="242"/>
      <c r="H162" s="245">
        <v>101.84999999999999</v>
      </c>
      <c r="I162" s="246"/>
      <c r="J162" s="242"/>
      <c r="K162" s="242"/>
      <c r="L162" s="247"/>
      <c r="M162" s="248"/>
      <c r="N162" s="249"/>
      <c r="O162" s="249"/>
      <c r="P162" s="249"/>
      <c r="Q162" s="249"/>
      <c r="R162" s="249"/>
      <c r="S162" s="249"/>
      <c r="T162" s="25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1" t="s">
        <v>202</v>
      </c>
      <c r="AU162" s="251" t="s">
        <v>82</v>
      </c>
      <c r="AV162" s="13" t="s">
        <v>82</v>
      </c>
      <c r="AW162" s="13" t="s">
        <v>33</v>
      </c>
      <c r="AX162" s="13" t="s">
        <v>72</v>
      </c>
      <c r="AY162" s="251" t="s">
        <v>116</v>
      </c>
    </row>
    <row r="163" s="15" customFormat="1">
      <c r="A163" s="15"/>
      <c r="B163" s="263"/>
      <c r="C163" s="264"/>
      <c r="D163" s="232" t="s">
        <v>202</v>
      </c>
      <c r="E163" s="265" t="s">
        <v>19</v>
      </c>
      <c r="F163" s="266" t="s">
        <v>230</v>
      </c>
      <c r="G163" s="264"/>
      <c r="H163" s="267">
        <v>194.47499999999999</v>
      </c>
      <c r="I163" s="268"/>
      <c r="J163" s="264"/>
      <c r="K163" s="264"/>
      <c r="L163" s="269"/>
      <c r="M163" s="270"/>
      <c r="N163" s="271"/>
      <c r="O163" s="271"/>
      <c r="P163" s="271"/>
      <c r="Q163" s="271"/>
      <c r="R163" s="271"/>
      <c r="S163" s="271"/>
      <c r="T163" s="272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73" t="s">
        <v>202</v>
      </c>
      <c r="AU163" s="273" t="s">
        <v>82</v>
      </c>
      <c r="AV163" s="15" t="s">
        <v>129</v>
      </c>
      <c r="AW163" s="15" t="s">
        <v>33</v>
      </c>
      <c r="AX163" s="15" t="s">
        <v>72</v>
      </c>
      <c r="AY163" s="273" t="s">
        <v>116</v>
      </c>
    </row>
    <row r="164" s="13" customFormat="1">
      <c r="A164" s="13"/>
      <c r="B164" s="241"/>
      <c r="C164" s="242"/>
      <c r="D164" s="232" t="s">
        <v>202</v>
      </c>
      <c r="E164" s="243" t="s">
        <v>19</v>
      </c>
      <c r="F164" s="244" t="s">
        <v>231</v>
      </c>
      <c r="G164" s="242"/>
      <c r="H164" s="245">
        <v>-4</v>
      </c>
      <c r="I164" s="246"/>
      <c r="J164" s="242"/>
      <c r="K164" s="242"/>
      <c r="L164" s="247"/>
      <c r="M164" s="248"/>
      <c r="N164" s="249"/>
      <c r="O164" s="249"/>
      <c r="P164" s="249"/>
      <c r="Q164" s="249"/>
      <c r="R164" s="249"/>
      <c r="S164" s="249"/>
      <c r="T164" s="25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1" t="s">
        <v>202</v>
      </c>
      <c r="AU164" s="251" t="s">
        <v>82</v>
      </c>
      <c r="AV164" s="13" t="s">
        <v>82</v>
      </c>
      <c r="AW164" s="13" t="s">
        <v>33</v>
      </c>
      <c r="AX164" s="13" t="s">
        <v>72</v>
      </c>
      <c r="AY164" s="251" t="s">
        <v>116</v>
      </c>
    </row>
    <row r="165" s="13" customFormat="1">
      <c r="A165" s="13"/>
      <c r="B165" s="241"/>
      <c r="C165" s="242"/>
      <c r="D165" s="232" t="s">
        <v>202</v>
      </c>
      <c r="E165" s="243" t="s">
        <v>19</v>
      </c>
      <c r="F165" s="244" t="s">
        <v>232</v>
      </c>
      <c r="G165" s="242"/>
      <c r="H165" s="245">
        <v>-7.125</v>
      </c>
      <c r="I165" s="246"/>
      <c r="J165" s="242"/>
      <c r="K165" s="242"/>
      <c r="L165" s="247"/>
      <c r="M165" s="248"/>
      <c r="N165" s="249"/>
      <c r="O165" s="249"/>
      <c r="P165" s="249"/>
      <c r="Q165" s="249"/>
      <c r="R165" s="249"/>
      <c r="S165" s="249"/>
      <c r="T165" s="25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1" t="s">
        <v>202</v>
      </c>
      <c r="AU165" s="251" t="s">
        <v>82</v>
      </c>
      <c r="AV165" s="13" t="s">
        <v>82</v>
      </c>
      <c r="AW165" s="13" t="s">
        <v>33</v>
      </c>
      <c r="AX165" s="13" t="s">
        <v>72</v>
      </c>
      <c r="AY165" s="251" t="s">
        <v>116</v>
      </c>
    </row>
    <row r="166" s="13" customFormat="1">
      <c r="A166" s="13"/>
      <c r="B166" s="241"/>
      <c r="C166" s="242"/>
      <c r="D166" s="232" t="s">
        <v>202</v>
      </c>
      <c r="E166" s="243" t="s">
        <v>19</v>
      </c>
      <c r="F166" s="244" t="s">
        <v>233</v>
      </c>
      <c r="G166" s="242"/>
      <c r="H166" s="245">
        <v>-6.75</v>
      </c>
      <c r="I166" s="246"/>
      <c r="J166" s="242"/>
      <c r="K166" s="242"/>
      <c r="L166" s="247"/>
      <c r="M166" s="248"/>
      <c r="N166" s="249"/>
      <c r="O166" s="249"/>
      <c r="P166" s="249"/>
      <c r="Q166" s="249"/>
      <c r="R166" s="249"/>
      <c r="S166" s="249"/>
      <c r="T166" s="25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1" t="s">
        <v>202</v>
      </c>
      <c r="AU166" s="251" t="s">
        <v>82</v>
      </c>
      <c r="AV166" s="13" t="s">
        <v>82</v>
      </c>
      <c r="AW166" s="13" t="s">
        <v>33</v>
      </c>
      <c r="AX166" s="13" t="s">
        <v>72</v>
      </c>
      <c r="AY166" s="251" t="s">
        <v>116</v>
      </c>
    </row>
    <row r="167" s="13" customFormat="1">
      <c r="A167" s="13"/>
      <c r="B167" s="241"/>
      <c r="C167" s="242"/>
      <c r="D167" s="232" t="s">
        <v>202</v>
      </c>
      <c r="E167" s="243" t="s">
        <v>19</v>
      </c>
      <c r="F167" s="244" t="s">
        <v>234</v>
      </c>
      <c r="G167" s="242"/>
      <c r="H167" s="245">
        <v>-4.375</v>
      </c>
      <c r="I167" s="246"/>
      <c r="J167" s="242"/>
      <c r="K167" s="242"/>
      <c r="L167" s="247"/>
      <c r="M167" s="248"/>
      <c r="N167" s="249"/>
      <c r="O167" s="249"/>
      <c r="P167" s="249"/>
      <c r="Q167" s="249"/>
      <c r="R167" s="249"/>
      <c r="S167" s="249"/>
      <c r="T167" s="25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1" t="s">
        <v>202</v>
      </c>
      <c r="AU167" s="251" t="s">
        <v>82</v>
      </c>
      <c r="AV167" s="13" t="s">
        <v>82</v>
      </c>
      <c r="AW167" s="13" t="s">
        <v>33</v>
      </c>
      <c r="AX167" s="13" t="s">
        <v>72</v>
      </c>
      <c r="AY167" s="251" t="s">
        <v>116</v>
      </c>
    </row>
    <row r="168" s="13" customFormat="1">
      <c r="A168" s="13"/>
      <c r="B168" s="241"/>
      <c r="C168" s="242"/>
      <c r="D168" s="232" t="s">
        <v>202</v>
      </c>
      <c r="E168" s="243" t="s">
        <v>19</v>
      </c>
      <c r="F168" s="244" t="s">
        <v>235</v>
      </c>
      <c r="G168" s="242"/>
      <c r="H168" s="245">
        <v>-2.75</v>
      </c>
      <c r="I168" s="246"/>
      <c r="J168" s="242"/>
      <c r="K168" s="242"/>
      <c r="L168" s="247"/>
      <c r="M168" s="248"/>
      <c r="N168" s="249"/>
      <c r="O168" s="249"/>
      <c r="P168" s="249"/>
      <c r="Q168" s="249"/>
      <c r="R168" s="249"/>
      <c r="S168" s="249"/>
      <c r="T168" s="25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1" t="s">
        <v>202</v>
      </c>
      <c r="AU168" s="251" t="s">
        <v>82</v>
      </c>
      <c r="AV168" s="13" t="s">
        <v>82</v>
      </c>
      <c r="AW168" s="13" t="s">
        <v>33</v>
      </c>
      <c r="AX168" s="13" t="s">
        <v>72</v>
      </c>
      <c r="AY168" s="251" t="s">
        <v>116</v>
      </c>
    </row>
    <row r="169" s="13" customFormat="1">
      <c r="A169" s="13"/>
      <c r="B169" s="241"/>
      <c r="C169" s="242"/>
      <c r="D169" s="232" t="s">
        <v>202</v>
      </c>
      <c r="E169" s="243" t="s">
        <v>19</v>
      </c>
      <c r="F169" s="244" t="s">
        <v>236</v>
      </c>
      <c r="G169" s="242"/>
      <c r="H169" s="245">
        <v>-3.375</v>
      </c>
      <c r="I169" s="246"/>
      <c r="J169" s="242"/>
      <c r="K169" s="242"/>
      <c r="L169" s="247"/>
      <c r="M169" s="248"/>
      <c r="N169" s="249"/>
      <c r="O169" s="249"/>
      <c r="P169" s="249"/>
      <c r="Q169" s="249"/>
      <c r="R169" s="249"/>
      <c r="S169" s="249"/>
      <c r="T169" s="25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1" t="s">
        <v>202</v>
      </c>
      <c r="AU169" s="251" t="s">
        <v>82</v>
      </c>
      <c r="AV169" s="13" t="s">
        <v>82</v>
      </c>
      <c r="AW169" s="13" t="s">
        <v>33</v>
      </c>
      <c r="AX169" s="13" t="s">
        <v>72</v>
      </c>
      <c r="AY169" s="251" t="s">
        <v>116</v>
      </c>
    </row>
    <row r="170" s="13" customFormat="1">
      <c r="A170" s="13"/>
      <c r="B170" s="241"/>
      <c r="C170" s="242"/>
      <c r="D170" s="232" t="s">
        <v>202</v>
      </c>
      <c r="E170" s="243" t="s">
        <v>19</v>
      </c>
      <c r="F170" s="244" t="s">
        <v>237</v>
      </c>
      <c r="G170" s="242"/>
      <c r="H170" s="245">
        <v>-3</v>
      </c>
      <c r="I170" s="246"/>
      <c r="J170" s="242"/>
      <c r="K170" s="242"/>
      <c r="L170" s="247"/>
      <c r="M170" s="248"/>
      <c r="N170" s="249"/>
      <c r="O170" s="249"/>
      <c r="P170" s="249"/>
      <c r="Q170" s="249"/>
      <c r="R170" s="249"/>
      <c r="S170" s="249"/>
      <c r="T170" s="25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1" t="s">
        <v>202</v>
      </c>
      <c r="AU170" s="251" t="s">
        <v>82</v>
      </c>
      <c r="AV170" s="13" t="s">
        <v>82</v>
      </c>
      <c r="AW170" s="13" t="s">
        <v>33</v>
      </c>
      <c r="AX170" s="13" t="s">
        <v>72</v>
      </c>
      <c r="AY170" s="251" t="s">
        <v>116</v>
      </c>
    </row>
    <row r="171" s="15" customFormat="1">
      <c r="A171" s="15"/>
      <c r="B171" s="263"/>
      <c r="C171" s="264"/>
      <c r="D171" s="232" t="s">
        <v>202</v>
      </c>
      <c r="E171" s="265" t="s">
        <v>19</v>
      </c>
      <c r="F171" s="266" t="s">
        <v>238</v>
      </c>
      <c r="G171" s="264"/>
      <c r="H171" s="267">
        <v>-31.375</v>
      </c>
      <c r="I171" s="268"/>
      <c r="J171" s="264"/>
      <c r="K171" s="264"/>
      <c r="L171" s="269"/>
      <c r="M171" s="270"/>
      <c r="N171" s="271"/>
      <c r="O171" s="271"/>
      <c r="P171" s="271"/>
      <c r="Q171" s="271"/>
      <c r="R171" s="271"/>
      <c r="S171" s="271"/>
      <c r="T171" s="272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73" t="s">
        <v>202</v>
      </c>
      <c r="AU171" s="273" t="s">
        <v>82</v>
      </c>
      <c r="AV171" s="15" t="s">
        <v>129</v>
      </c>
      <c r="AW171" s="15" t="s">
        <v>33</v>
      </c>
      <c r="AX171" s="15" t="s">
        <v>72</v>
      </c>
      <c r="AY171" s="273" t="s">
        <v>116</v>
      </c>
    </row>
    <row r="172" s="14" customFormat="1">
      <c r="A172" s="14"/>
      <c r="B172" s="252"/>
      <c r="C172" s="253"/>
      <c r="D172" s="232" t="s">
        <v>202</v>
      </c>
      <c r="E172" s="254" t="s">
        <v>19</v>
      </c>
      <c r="F172" s="255" t="s">
        <v>205</v>
      </c>
      <c r="G172" s="253"/>
      <c r="H172" s="256">
        <v>163.09999999999999</v>
      </c>
      <c r="I172" s="257"/>
      <c r="J172" s="253"/>
      <c r="K172" s="253"/>
      <c r="L172" s="258"/>
      <c r="M172" s="259"/>
      <c r="N172" s="260"/>
      <c r="O172" s="260"/>
      <c r="P172" s="260"/>
      <c r="Q172" s="260"/>
      <c r="R172" s="260"/>
      <c r="S172" s="260"/>
      <c r="T172" s="26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2" t="s">
        <v>202</v>
      </c>
      <c r="AU172" s="262" t="s">
        <v>82</v>
      </c>
      <c r="AV172" s="14" t="s">
        <v>135</v>
      </c>
      <c r="AW172" s="14" t="s">
        <v>33</v>
      </c>
      <c r="AX172" s="14" t="s">
        <v>80</v>
      </c>
      <c r="AY172" s="262" t="s">
        <v>116</v>
      </c>
    </row>
    <row r="173" s="2" customFormat="1" ht="16.5" customHeight="1">
      <c r="A173" s="39"/>
      <c r="B173" s="40"/>
      <c r="C173" s="274" t="s">
        <v>290</v>
      </c>
      <c r="D173" s="274" t="s">
        <v>279</v>
      </c>
      <c r="E173" s="275" t="s">
        <v>291</v>
      </c>
      <c r="F173" s="276" t="s">
        <v>292</v>
      </c>
      <c r="G173" s="277" t="s">
        <v>282</v>
      </c>
      <c r="H173" s="278">
        <v>326.19999999999999</v>
      </c>
      <c r="I173" s="279"/>
      <c r="J173" s="280">
        <f>ROUND(I173*H173,2)</f>
        <v>0</v>
      </c>
      <c r="K173" s="276" t="s">
        <v>123</v>
      </c>
      <c r="L173" s="281"/>
      <c r="M173" s="282" t="s">
        <v>19</v>
      </c>
      <c r="N173" s="283" t="s">
        <v>43</v>
      </c>
      <c r="O173" s="85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157</v>
      </c>
      <c r="AT173" s="230" t="s">
        <v>279</v>
      </c>
      <c r="AU173" s="230" t="s">
        <v>82</v>
      </c>
      <c r="AY173" s="18" t="s">
        <v>116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80</v>
      </c>
      <c r="BK173" s="231">
        <f>ROUND(I173*H173,2)</f>
        <v>0</v>
      </c>
      <c r="BL173" s="18" t="s">
        <v>135</v>
      </c>
      <c r="BM173" s="230" t="s">
        <v>293</v>
      </c>
    </row>
    <row r="174" s="13" customFormat="1">
      <c r="A174" s="13"/>
      <c r="B174" s="241"/>
      <c r="C174" s="242"/>
      <c r="D174" s="232" t="s">
        <v>202</v>
      </c>
      <c r="E174" s="242"/>
      <c r="F174" s="244" t="s">
        <v>294</v>
      </c>
      <c r="G174" s="242"/>
      <c r="H174" s="245">
        <v>326.19999999999999</v>
      </c>
      <c r="I174" s="246"/>
      <c r="J174" s="242"/>
      <c r="K174" s="242"/>
      <c r="L174" s="247"/>
      <c r="M174" s="248"/>
      <c r="N174" s="249"/>
      <c r="O174" s="249"/>
      <c r="P174" s="249"/>
      <c r="Q174" s="249"/>
      <c r="R174" s="249"/>
      <c r="S174" s="249"/>
      <c r="T174" s="25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1" t="s">
        <v>202</v>
      </c>
      <c r="AU174" s="251" t="s">
        <v>82</v>
      </c>
      <c r="AV174" s="13" t="s">
        <v>82</v>
      </c>
      <c r="AW174" s="13" t="s">
        <v>4</v>
      </c>
      <c r="AX174" s="13" t="s">
        <v>80</v>
      </c>
      <c r="AY174" s="251" t="s">
        <v>116</v>
      </c>
    </row>
    <row r="175" s="2" customFormat="1" ht="21.75" customHeight="1">
      <c r="A175" s="39"/>
      <c r="B175" s="40"/>
      <c r="C175" s="219" t="s">
        <v>295</v>
      </c>
      <c r="D175" s="219" t="s">
        <v>119</v>
      </c>
      <c r="E175" s="220" t="s">
        <v>296</v>
      </c>
      <c r="F175" s="221" t="s">
        <v>297</v>
      </c>
      <c r="G175" s="222" t="s">
        <v>282</v>
      </c>
      <c r="H175" s="223">
        <v>210.19999999999999</v>
      </c>
      <c r="I175" s="224"/>
      <c r="J175" s="225">
        <f>ROUND(I175*H175,2)</f>
        <v>0</v>
      </c>
      <c r="K175" s="221" t="s">
        <v>123</v>
      </c>
      <c r="L175" s="45"/>
      <c r="M175" s="226" t="s">
        <v>19</v>
      </c>
      <c r="N175" s="227" t="s">
        <v>43</v>
      </c>
      <c r="O175" s="85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135</v>
      </c>
      <c r="AT175" s="230" t="s">
        <v>119</v>
      </c>
      <c r="AU175" s="230" t="s">
        <v>82</v>
      </c>
      <c r="AY175" s="18" t="s">
        <v>116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80</v>
      </c>
      <c r="BK175" s="231">
        <f>ROUND(I175*H175,2)</f>
        <v>0</v>
      </c>
      <c r="BL175" s="18" t="s">
        <v>135</v>
      </c>
      <c r="BM175" s="230" t="s">
        <v>298</v>
      </c>
    </row>
    <row r="176" s="2" customFormat="1">
      <c r="A176" s="39"/>
      <c r="B176" s="40"/>
      <c r="C176" s="41"/>
      <c r="D176" s="232" t="s">
        <v>200</v>
      </c>
      <c r="E176" s="41"/>
      <c r="F176" s="233" t="s">
        <v>299</v>
      </c>
      <c r="G176" s="41"/>
      <c r="H176" s="41"/>
      <c r="I176" s="137"/>
      <c r="J176" s="41"/>
      <c r="K176" s="41"/>
      <c r="L176" s="45"/>
      <c r="M176" s="234"/>
      <c r="N176" s="235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200</v>
      </c>
      <c r="AU176" s="18" t="s">
        <v>82</v>
      </c>
    </row>
    <row r="177" s="13" customFormat="1">
      <c r="A177" s="13"/>
      <c r="B177" s="241"/>
      <c r="C177" s="242"/>
      <c r="D177" s="232" t="s">
        <v>202</v>
      </c>
      <c r="E177" s="242"/>
      <c r="F177" s="244" t="s">
        <v>300</v>
      </c>
      <c r="G177" s="242"/>
      <c r="H177" s="245">
        <v>210.19999999999999</v>
      </c>
      <c r="I177" s="246"/>
      <c r="J177" s="242"/>
      <c r="K177" s="242"/>
      <c r="L177" s="247"/>
      <c r="M177" s="248"/>
      <c r="N177" s="249"/>
      <c r="O177" s="249"/>
      <c r="P177" s="249"/>
      <c r="Q177" s="249"/>
      <c r="R177" s="249"/>
      <c r="S177" s="249"/>
      <c r="T177" s="25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1" t="s">
        <v>202</v>
      </c>
      <c r="AU177" s="251" t="s">
        <v>82</v>
      </c>
      <c r="AV177" s="13" t="s">
        <v>82</v>
      </c>
      <c r="AW177" s="13" t="s">
        <v>4</v>
      </c>
      <c r="AX177" s="13" t="s">
        <v>80</v>
      </c>
      <c r="AY177" s="251" t="s">
        <v>116</v>
      </c>
    </row>
    <row r="178" s="2" customFormat="1" ht="21.75" customHeight="1">
      <c r="A178" s="39"/>
      <c r="B178" s="40"/>
      <c r="C178" s="219" t="s">
        <v>301</v>
      </c>
      <c r="D178" s="219" t="s">
        <v>119</v>
      </c>
      <c r="E178" s="220" t="s">
        <v>302</v>
      </c>
      <c r="F178" s="221" t="s">
        <v>303</v>
      </c>
      <c r="G178" s="222" t="s">
        <v>282</v>
      </c>
      <c r="H178" s="223">
        <v>326.19999999999999</v>
      </c>
      <c r="I178" s="224"/>
      <c r="J178" s="225">
        <f>ROUND(I178*H178,2)</f>
        <v>0</v>
      </c>
      <c r="K178" s="221" t="s">
        <v>19</v>
      </c>
      <c r="L178" s="45"/>
      <c r="M178" s="226" t="s">
        <v>19</v>
      </c>
      <c r="N178" s="227" t="s">
        <v>43</v>
      </c>
      <c r="O178" s="85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135</v>
      </c>
      <c r="AT178" s="230" t="s">
        <v>119</v>
      </c>
      <c r="AU178" s="230" t="s">
        <v>82</v>
      </c>
      <c r="AY178" s="18" t="s">
        <v>116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80</v>
      </c>
      <c r="BK178" s="231">
        <f>ROUND(I178*H178,2)</f>
        <v>0</v>
      </c>
      <c r="BL178" s="18" t="s">
        <v>135</v>
      </c>
      <c r="BM178" s="230" t="s">
        <v>304</v>
      </c>
    </row>
    <row r="179" s="2" customFormat="1">
      <c r="A179" s="39"/>
      <c r="B179" s="40"/>
      <c r="C179" s="41"/>
      <c r="D179" s="232" t="s">
        <v>200</v>
      </c>
      <c r="E179" s="41"/>
      <c r="F179" s="233" t="s">
        <v>299</v>
      </c>
      <c r="G179" s="41"/>
      <c r="H179" s="41"/>
      <c r="I179" s="137"/>
      <c r="J179" s="41"/>
      <c r="K179" s="41"/>
      <c r="L179" s="45"/>
      <c r="M179" s="234"/>
      <c r="N179" s="235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200</v>
      </c>
      <c r="AU179" s="18" t="s">
        <v>82</v>
      </c>
    </row>
    <row r="180" s="13" customFormat="1">
      <c r="A180" s="13"/>
      <c r="B180" s="241"/>
      <c r="C180" s="242"/>
      <c r="D180" s="232" t="s">
        <v>202</v>
      </c>
      <c r="E180" s="242"/>
      <c r="F180" s="244" t="s">
        <v>294</v>
      </c>
      <c r="G180" s="242"/>
      <c r="H180" s="245">
        <v>326.19999999999999</v>
      </c>
      <c r="I180" s="246"/>
      <c r="J180" s="242"/>
      <c r="K180" s="242"/>
      <c r="L180" s="247"/>
      <c r="M180" s="248"/>
      <c r="N180" s="249"/>
      <c r="O180" s="249"/>
      <c r="P180" s="249"/>
      <c r="Q180" s="249"/>
      <c r="R180" s="249"/>
      <c r="S180" s="249"/>
      <c r="T180" s="25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1" t="s">
        <v>202</v>
      </c>
      <c r="AU180" s="251" t="s">
        <v>82</v>
      </c>
      <c r="AV180" s="13" t="s">
        <v>82</v>
      </c>
      <c r="AW180" s="13" t="s">
        <v>4</v>
      </c>
      <c r="AX180" s="13" t="s">
        <v>80</v>
      </c>
      <c r="AY180" s="251" t="s">
        <v>116</v>
      </c>
    </row>
    <row r="181" s="2" customFormat="1" ht="21.75" customHeight="1">
      <c r="A181" s="39"/>
      <c r="B181" s="40"/>
      <c r="C181" s="219" t="s">
        <v>7</v>
      </c>
      <c r="D181" s="219" t="s">
        <v>119</v>
      </c>
      <c r="E181" s="220" t="s">
        <v>305</v>
      </c>
      <c r="F181" s="221" t="s">
        <v>306</v>
      </c>
      <c r="G181" s="222" t="s">
        <v>219</v>
      </c>
      <c r="H181" s="223">
        <v>118.53</v>
      </c>
      <c r="I181" s="224"/>
      <c r="J181" s="225">
        <f>ROUND(I181*H181,2)</f>
        <v>0</v>
      </c>
      <c r="K181" s="221" t="s">
        <v>123</v>
      </c>
      <c r="L181" s="45"/>
      <c r="M181" s="226" t="s">
        <v>19</v>
      </c>
      <c r="N181" s="227" t="s">
        <v>43</v>
      </c>
      <c r="O181" s="85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135</v>
      </c>
      <c r="AT181" s="230" t="s">
        <v>119</v>
      </c>
      <c r="AU181" s="230" t="s">
        <v>82</v>
      </c>
      <c r="AY181" s="18" t="s">
        <v>116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80</v>
      </c>
      <c r="BK181" s="231">
        <f>ROUND(I181*H181,2)</f>
        <v>0</v>
      </c>
      <c r="BL181" s="18" t="s">
        <v>135</v>
      </c>
      <c r="BM181" s="230" t="s">
        <v>307</v>
      </c>
    </row>
    <row r="182" s="2" customFormat="1">
      <c r="A182" s="39"/>
      <c r="B182" s="40"/>
      <c r="C182" s="41"/>
      <c r="D182" s="232" t="s">
        <v>200</v>
      </c>
      <c r="E182" s="41"/>
      <c r="F182" s="233" t="s">
        <v>308</v>
      </c>
      <c r="G182" s="41"/>
      <c r="H182" s="41"/>
      <c r="I182" s="137"/>
      <c r="J182" s="41"/>
      <c r="K182" s="41"/>
      <c r="L182" s="45"/>
      <c r="M182" s="234"/>
      <c r="N182" s="235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200</v>
      </c>
      <c r="AU182" s="18" t="s">
        <v>82</v>
      </c>
    </row>
    <row r="183" s="13" customFormat="1">
      <c r="A183" s="13"/>
      <c r="B183" s="241"/>
      <c r="C183" s="242"/>
      <c r="D183" s="232" t="s">
        <v>202</v>
      </c>
      <c r="E183" s="243" t="s">
        <v>19</v>
      </c>
      <c r="F183" s="244" t="s">
        <v>250</v>
      </c>
      <c r="G183" s="242"/>
      <c r="H183" s="245">
        <v>118.53</v>
      </c>
      <c r="I183" s="246"/>
      <c r="J183" s="242"/>
      <c r="K183" s="242"/>
      <c r="L183" s="247"/>
      <c r="M183" s="248"/>
      <c r="N183" s="249"/>
      <c r="O183" s="249"/>
      <c r="P183" s="249"/>
      <c r="Q183" s="249"/>
      <c r="R183" s="249"/>
      <c r="S183" s="249"/>
      <c r="T183" s="25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1" t="s">
        <v>202</v>
      </c>
      <c r="AU183" s="251" t="s">
        <v>82</v>
      </c>
      <c r="AV183" s="13" t="s">
        <v>82</v>
      </c>
      <c r="AW183" s="13" t="s">
        <v>33</v>
      </c>
      <c r="AX183" s="13" t="s">
        <v>80</v>
      </c>
      <c r="AY183" s="251" t="s">
        <v>116</v>
      </c>
    </row>
    <row r="184" s="2" customFormat="1" ht="21.75" customHeight="1">
      <c r="A184" s="39"/>
      <c r="B184" s="40"/>
      <c r="C184" s="219" t="s">
        <v>309</v>
      </c>
      <c r="D184" s="219" t="s">
        <v>119</v>
      </c>
      <c r="E184" s="220" t="s">
        <v>310</v>
      </c>
      <c r="F184" s="221" t="s">
        <v>311</v>
      </c>
      <c r="G184" s="222" t="s">
        <v>219</v>
      </c>
      <c r="H184" s="223">
        <v>12.25</v>
      </c>
      <c r="I184" s="224"/>
      <c r="J184" s="225">
        <f>ROUND(I184*H184,2)</f>
        <v>0</v>
      </c>
      <c r="K184" s="221" t="s">
        <v>123</v>
      </c>
      <c r="L184" s="45"/>
      <c r="M184" s="226" t="s">
        <v>19</v>
      </c>
      <c r="N184" s="227" t="s">
        <v>43</v>
      </c>
      <c r="O184" s="85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135</v>
      </c>
      <c r="AT184" s="230" t="s">
        <v>119</v>
      </c>
      <c r="AU184" s="230" t="s">
        <v>82</v>
      </c>
      <c r="AY184" s="18" t="s">
        <v>116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80</v>
      </c>
      <c r="BK184" s="231">
        <f>ROUND(I184*H184,2)</f>
        <v>0</v>
      </c>
      <c r="BL184" s="18" t="s">
        <v>135</v>
      </c>
      <c r="BM184" s="230" t="s">
        <v>312</v>
      </c>
    </row>
    <row r="185" s="2" customFormat="1">
      <c r="A185" s="39"/>
      <c r="B185" s="40"/>
      <c r="C185" s="41"/>
      <c r="D185" s="232" t="s">
        <v>200</v>
      </c>
      <c r="E185" s="41"/>
      <c r="F185" s="233" t="s">
        <v>313</v>
      </c>
      <c r="G185" s="41"/>
      <c r="H185" s="41"/>
      <c r="I185" s="137"/>
      <c r="J185" s="41"/>
      <c r="K185" s="41"/>
      <c r="L185" s="45"/>
      <c r="M185" s="234"/>
      <c r="N185" s="235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200</v>
      </c>
      <c r="AU185" s="18" t="s">
        <v>82</v>
      </c>
    </row>
    <row r="186" s="13" customFormat="1">
      <c r="A186" s="13"/>
      <c r="B186" s="241"/>
      <c r="C186" s="242"/>
      <c r="D186" s="232" t="s">
        <v>202</v>
      </c>
      <c r="E186" s="243" t="s">
        <v>19</v>
      </c>
      <c r="F186" s="244" t="s">
        <v>314</v>
      </c>
      <c r="G186" s="242"/>
      <c r="H186" s="245">
        <v>12.25</v>
      </c>
      <c r="I186" s="246"/>
      <c r="J186" s="242"/>
      <c r="K186" s="242"/>
      <c r="L186" s="247"/>
      <c r="M186" s="248"/>
      <c r="N186" s="249"/>
      <c r="O186" s="249"/>
      <c r="P186" s="249"/>
      <c r="Q186" s="249"/>
      <c r="R186" s="249"/>
      <c r="S186" s="249"/>
      <c r="T186" s="25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1" t="s">
        <v>202</v>
      </c>
      <c r="AU186" s="251" t="s">
        <v>82</v>
      </c>
      <c r="AV186" s="13" t="s">
        <v>82</v>
      </c>
      <c r="AW186" s="13" t="s">
        <v>33</v>
      </c>
      <c r="AX186" s="13" t="s">
        <v>80</v>
      </c>
      <c r="AY186" s="251" t="s">
        <v>116</v>
      </c>
    </row>
    <row r="187" s="2" customFormat="1" ht="16.5" customHeight="1">
      <c r="A187" s="39"/>
      <c r="B187" s="40"/>
      <c r="C187" s="219" t="s">
        <v>315</v>
      </c>
      <c r="D187" s="219" t="s">
        <v>119</v>
      </c>
      <c r="E187" s="220" t="s">
        <v>316</v>
      </c>
      <c r="F187" s="221" t="s">
        <v>317</v>
      </c>
      <c r="G187" s="222" t="s">
        <v>198</v>
      </c>
      <c r="H187" s="223">
        <v>592.64999999999998</v>
      </c>
      <c r="I187" s="224"/>
      <c r="J187" s="225">
        <f>ROUND(I187*H187,2)</f>
        <v>0</v>
      </c>
      <c r="K187" s="221" t="s">
        <v>123</v>
      </c>
      <c r="L187" s="45"/>
      <c r="M187" s="226" t="s">
        <v>19</v>
      </c>
      <c r="N187" s="227" t="s">
        <v>43</v>
      </c>
      <c r="O187" s="85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135</v>
      </c>
      <c r="AT187" s="230" t="s">
        <v>119</v>
      </c>
      <c r="AU187" s="230" t="s">
        <v>82</v>
      </c>
      <c r="AY187" s="18" t="s">
        <v>116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80</v>
      </c>
      <c r="BK187" s="231">
        <f>ROUND(I187*H187,2)</f>
        <v>0</v>
      </c>
      <c r="BL187" s="18" t="s">
        <v>135</v>
      </c>
      <c r="BM187" s="230" t="s">
        <v>318</v>
      </c>
    </row>
    <row r="188" s="2" customFormat="1">
      <c r="A188" s="39"/>
      <c r="B188" s="40"/>
      <c r="C188" s="41"/>
      <c r="D188" s="232" t="s">
        <v>200</v>
      </c>
      <c r="E188" s="41"/>
      <c r="F188" s="233" t="s">
        <v>319</v>
      </c>
      <c r="G188" s="41"/>
      <c r="H188" s="41"/>
      <c r="I188" s="137"/>
      <c r="J188" s="41"/>
      <c r="K188" s="41"/>
      <c r="L188" s="45"/>
      <c r="M188" s="234"/>
      <c r="N188" s="235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200</v>
      </c>
      <c r="AU188" s="18" t="s">
        <v>82</v>
      </c>
    </row>
    <row r="189" s="13" customFormat="1">
      <c r="A189" s="13"/>
      <c r="B189" s="241"/>
      <c r="C189" s="242"/>
      <c r="D189" s="232" t="s">
        <v>202</v>
      </c>
      <c r="E189" s="243" t="s">
        <v>19</v>
      </c>
      <c r="F189" s="244" t="s">
        <v>320</v>
      </c>
      <c r="G189" s="242"/>
      <c r="H189" s="245">
        <v>91.400000000000006</v>
      </c>
      <c r="I189" s="246"/>
      <c r="J189" s="242"/>
      <c r="K189" s="242"/>
      <c r="L189" s="247"/>
      <c r="M189" s="248"/>
      <c r="N189" s="249"/>
      <c r="O189" s="249"/>
      <c r="P189" s="249"/>
      <c r="Q189" s="249"/>
      <c r="R189" s="249"/>
      <c r="S189" s="249"/>
      <c r="T189" s="25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1" t="s">
        <v>202</v>
      </c>
      <c r="AU189" s="251" t="s">
        <v>82</v>
      </c>
      <c r="AV189" s="13" t="s">
        <v>82</v>
      </c>
      <c r="AW189" s="13" t="s">
        <v>33</v>
      </c>
      <c r="AX189" s="13" t="s">
        <v>72</v>
      </c>
      <c r="AY189" s="251" t="s">
        <v>116</v>
      </c>
    </row>
    <row r="190" s="13" customFormat="1">
      <c r="A190" s="13"/>
      <c r="B190" s="241"/>
      <c r="C190" s="242"/>
      <c r="D190" s="232" t="s">
        <v>202</v>
      </c>
      <c r="E190" s="243" t="s">
        <v>19</v>
      </c>
      <c r="F190" s="244" t="s">
        <v>321</v>
      </c>
      <c r="G190" s="242"/>
      <c r="H190" s="245">
        <v>407.39999999999998</v>
      </c>
      <c r="I190" s="246"/>
      <c r="J190" s="242"/>
      <c r="K190" s="242"/>
      <c r="L190" s="247"/>
      <c r="M190" s="248"/>
      <c r="N190" s="249"/>
      <c r="O190" s="249"/>
      <c r="P190" s="249"/>
      <c r="Q190" s="249"/>
      <c r="R190" s="249"/>
      <c r="S190" s="249"/>
      <c r="T190" s="25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1" t="s">
        <v>202</v>
      </c>
      <c r="AU190" s="251" t="s">
        <v>82</v>
      </c>
      <c r="AV190" s="13" t="s">
        <v>82</v>
      </c>
      <c r="AW190" s="13" t="s">
        <v>33</v>
      </c>
      <c r="AX190" s="13" t="s">
        <v>72</v>
      </c>
      <c r="AY190" s="251" t="s">
        <v>116</v>
      </c>
    </row>
    <row r="191" s="13" customFormat="1">
      <c r="A191" s="13"/>
      <c r="B191" s="241"/>
      <c r="C191" s="242"/>
      <c r="D191" s="232" t="s">
        <v>202</v>
      </c>
      <c r="E191" s="243" t="s">
        <v>19</v>
      </c>
      <c r="F191" s="244" t="s">
        <v>322</v>
      </c>
      <c r="G191" s="242"/>
      <c r="H191" s="245">
        <v>8.8499999999999996</v>
      </c>
      <c r="I191" s="246"/>
      <c r="J191" s="242"/>
      <c r="K191" s="242"/>
      <c r="L191" s="247"/>
      <c r="M191" s="248"/>
      <c r="N191" s="249"/>
      <c r="O191" s="249"/>
      <c r="P191" s="249"/>
      <c r="Q191" s="249"/>
      <c r="R191" s="249"/>
      <c r="S191" s="249"/>
      <c r="T191" s="25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1" t="s">
        <v>202</v>
      </c>
      <c r="AU191" s="251" t="s">
        <v>82</v>
      </c>
      <c r="AV191" s="13" t="s">
        <v>82</v>
      </c>
      <c r="AW191" s="13" t="s">
        <v>33</v>
      </c>
      <c r="AX191" s="13" t="s">
        <v>72</v>
      </c>
      <c r="AY191" s="251" t="s">
        <v>116</v>
      </c>
    </row>
    <row r="192" s="13" customFormat="1">
      <c r="A192" s="13"/>
      <c r="B192" s="241"/>
      <c r="C192" s="242"/>
      <c r="D192" s="232" t="s">
        <v>202</v>
      </c>
      <c r="E192" s="243" t="s">
        <v>19</v>
      </c>
      <c r="F192" s="244" t="s">
        <v>323</v>
      </c>
      <c r="G192" s="242"/>
      <c r="H192" s="245">
        <v>85</v>
      </c>
      <c r="I192" s="246"/>
      <c r="J192" s="242"/>
      <c r="K192" s="242"/>
      <c r="L192" s="247"/>
      <c r="M192" s="248"/>
      <c r="N192" s="249"/>
      <c r="O192" s="249"/>
      <c r="P192" s="249"/>
      <c r="Q192" s="249"/>
      <c r="R192" s="249"/>
      <c r="S192" s="249"/>
      <c r="T192" s="25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1" t="s">
        <v>202</v>
      </c>
      <c r="AU192" s="251" t="s">
        <v>82</v>
      </c>
      <c r="AV192" s="13" t="s">
        <v>82</v>
      </c>
      <c r="AW192" s="13" t="s">
        <v>33</v>
      </c>
      <c r="AX192" s="13" t="s">
        <v>72</v>
      </c>
      <c r="AY192" s="251" t="s">
        <v>116</v>
      </c>
    </row>
    <row r="193" s="14" customFormat="1">
      <c r="A193" s="14"/>
      <c r="B193" s="252"/>
      <c r="C193" s="253"/>
      <c r="D193" s="232" t="s">
        <v>202</v>
      </c>
      <c r="E193" s="254" t="s">
        <v>19</v>
      </c>
      <c r="F193" s="255" t="s">
        <v>205</v>
      </c>
      <c r="G193" s="253"/>
      <c r="H193" s="256">
        <v>592.64999999999998</v>
      </c>
      <c r="I193" s="257"/>
      <c r="J193" s="253"/>
      <c r="K193" s="253"/>
      <c r="L193" s="258"/>
      <c r="M193" s="259"/>
      <c r="N193" s="260"/>
      <c r="O193" s="260"/>
      <c r="P193" s="260"/>
      <c r="Q193" s="260"/>
      <c r="R193" s="260"/>
      <c r="S193" s="260"/>
      <c r="T193" s="26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2" t="s">
        <v>202</v>
      </c>
      <c r="AU193" s="262" t="s">
        <v>82</v>
      </c>
      <c r="AV193" s="14" t="s">
        <v>135</v>
      </c>
      <c r="AW193" s="14" t="s">
        <v>33</v>
      </c>
      <c r="AX193" s="14" t="s">
        <v>80</v>
      </c>
      <c r="AY193" s="262" t="s">
        <v>116</v>
      </c>
    </row>
    <row r="194" s="2" customFormat="1" ht="21.75" customHeight="1">
      <c r="A194" s="39"/>
      <c r="B194" s="40"/>
      <c r="C194" s="219" t="s">
        <v>324</v>
      </c>
      <c r="D194" s="219" t="s">
        <v>119</v>
      </c>
      <c r="E194" s="220" t="s">
        <v>325</v>
      </c>
      <c r="F194" s="221" t="s">
        <v>326</v>
      </c>
      <c r="G194" s="222" t="s">
        <v>198</v>
      </c>
      <c r="H194" s="223">
        <v>122.5</v>
      </c>
      <c r="I194" s="224"/>
      <c r="J194" s="225">
        <f>ROUND(I194*H194,2)</f>
        <v>0</v>
      </c>
      <c r="K194" s="221" t="s">
        <v>123</v>
      </c>
      <c r="L194" s="45"/>
      <c r="M194" s="226" t="s">
        <v>19</v>
      </c>
      <c r="N194" s="227" t="s">
        <v>43</v>
      </c>
      <c r="O194" s="85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135</v>
      </c>
      <c r="AT194" s="230" t="s">
        <v>119</v>
      </c>
      <c r="AU194" s="230" t="s">
        <v>82</v>
      </c>
      <c r="AY194" s="18" t="s">
        <v>116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80</v>
      </c>
      <c r="BK194" s="231">
        <f>ROUND(I194*H194,2)</f>
        <v>0</v>
      </c>
      <c r="BL194" s="18" t="s">
        <v>135</v>
      </c>
      <c r="BM194" s="230" t="s">
        <v>327</v>
      </c>
    </row>
    <row r="195" s="2" customFormat="1">
      <c r="A195" s="39"/>
      <c r="B195" s="40"/>
      <c r="C195" s="41"/>
      <c r="D195" s="232" t="s">
        <v>200</v>
      </c>
      <c r="E195" s="41"/>
      <c r="F195" s="233" t="s">
        <v>328</v>
      </c>
      <c r="G195" s="41"/>
      <c r="H195" s="41"/>
      <c r="I195" s="137"/>
      <c r="J195" s="41"/>
      <c r="K195" s="41"/>
      <c r="L195" s="45"/>
      <c r="M195" s="234"/>
      <c r="N195" s="235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200</v>
      </c>
      <c r="AU195" s="18" t="s">
        <v>82</v>
      </c>
    </row>
    <row r="196" s="13" customFormat="1">
      <c r="A196" s="13"/>
      <c r="B196" s="241"/>
      <c r="C196" s="242"/>
      <c r="D196" s="232" t="s">
        <v>202</v>
      </c>
      <c r="E196" s="243" t="s">
        <v>19</v>
      </c>
      <c r="F196" s="244" t="s">
        <v>329</v>
      </c>
      <c r="G196" s="242"/>
      <c r="H196" s="245">
        <v>35</v>
      </c>
      <c r="I196" s="246"/>
      <c r="J196" s="242"/>
      <c r="K196" s="242"/>
      <c r="L196" s="247"/>
      <c r="M196" s="248"/>
      <c r="N196" s="249"/>
      <c r="O196" s="249"/>
      <c r="P196" s="249"/>
      <c r="Q196" s="249"/>
      <c r="R196" s="249"/>
      <c r="S196" s="249"/>
      <c r="T196" s="25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1" t="s">
        <v>202</v>
      </c>
      <c r="AU196" s="251" t="s">
        <v>82</v>
      </c>
      <c r="AV196" s="13" t="s">
        <v>82</v>
      </c>
      <c r="AW196" s="13" t="s">
        <v>33</v>
      </c>
      <c r="AX196" s="13" t="s">
        <v>72</v>
      </c>
      <c r="AY196" s="251" t="s">
        <v>116</v>
      </c>
    </row>
    <row r="197" s="13" customFormat="1">
      <c r="A197" s="13"/>
      <c r="B197" s="241"/>
      <c r="C197" s="242"/>
      <c r="D197" s="232" t="s">
        <v>202</v>
      </c>
      <c r="E197" s="243" t="s">
        <v>19</v>
      </c>
      <c r="F197" s="244" t="s">
        <v>330</v>
      </c>
      <c r="G197" s="242"/>
      <c r="H197" s="245">
        <v>87.5</v>
      </c>
      <c r="I197" s="246"/>
      <c r="J197" s="242"/>
      <c r="K197" s="242"/>
      <c r="L197" s="247"/>
      <c r="M197" s="248"/>
      <c r="N197" s="249"/>
      <c r="O197" s="249"/>
      <c r="P197" s="249"/>
      <c r="Q197" s="249"/>
      <c r="R197" s="249"/>
      <c r="S197" s="249"/>
      <c r="T197" s="25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1" t="s">
        <v>202</v>
      </c>
      <c r="AU197" s="251" t="s">
        <v>82</v>
      </c>
      <c r="AV197" s="13" t="s">
        <v>82</v>
      </c>
      <c r="AW197" s="13" t="s">
        <v>33</v>
      </c>
      <c r="AX197" s="13" t="s">
        <v>72</v>
      </c>
      <c r="AY197" s="251" t="s">
        <v>116</v>
      </c>
    </row>
    <row r="198" s="14" customFormat="1">
      <c r="A198" s="14"/>
      <c r="B198" s="252"/>
      <c r="C198" s="253"/>
      <c r="D198" s="232" t="s">
        <v>202</v>
      </c>
      <c r="E198" s="254" t="s">
        <v>19</v>
      </c>
      <c r="F198" s="255" t="s">
        <v>205</v>
      </c>
      <c r="G198" s="253"/>
      <c r="H198" s="256">
        <v>122.5</v>
      </c>
      <c r="I198" s="257"/>
      <c r="J198" s="253"/>
      <c r="K198" s="253"/>
      <c r="L198" s="258"/>
      <c r="M198" s="259"/>
      <c r="N198" s="260"/>
      <c r="O198" s="260"/>
      <c r="P198" s="260"/>
      <c r="Q198" s="260"/>
      <c r="R198" s="260"/>
      <c r="S198" s="260"/>
      <c r="T198" s="26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2" t="s">
        <v>202</v>
      </c>
      <c r="AU198" s="262" t="s">
        <v>82</v>
      </c>
      <c r="AV198" s="14" t="s">
        <v>135</v>
      </c>
      <c r="AW198" s="14" t="s">
        <v>33</v>
      </c>
      <c r="AX198" s="14" t="s">
        <v>80</v>
      </c>
      <c r="AY198" s="262" t="s">
        <v>116</v>
      </c>
    </row>
    <row r="199" s="2" customFormat="1" ht="16.5" customHeight="1">
      <c r="A199" s="39"/>
      <c r="B199" s="40"/>
      <c r="C199" s="274" t="s">
        <v>331</v>
      </c>
      <c r="D199" s="274" t="s">
        <v>279</v>
      </c>
      <c r="E199" s="275" t="s">
        <v>332</v>
      </c>
      <c r="F199" s="276" t="s">
        <v>333</v>
      </c>
      <c r="G199" s="277" t="s">
        <v>334</v>
      </c>
      <c r="H199" s="278">
        <v>1.8380000000000001</v>
      </c>
      <c r="I199" s="279"/>
      <c r="J199" s="280">
        <f>ROUND(I199*H199,2)</f>
        <v>0</v>
      </c>
      <c r="K199" s="276" t="s">
        <v>123</v>
      </c>
      <c r="L199" s="281"/>
      <c r="M199" s="282" t="s">
        <v>19</v>
      </c>
      <c r="N199" s="283" t="s">
        <v>43</v>
      </c>
      <c r="O199" s="85"/>
      <c r="P199" s="228">
        <f>O199*H199</f>
        <v>0</v>
      </c>
      <c r="Q199" s="228">
        <v>0.001</v>
      </c>
      <c r="R199" s="228">
        <f>Q199*H199</f>
        <v>0.0018380000000000002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157</v>
      </c>
      <c r="AT199" s="230" t="s">
        <v>279</v>
      </c>
      <c r="AU199" s="230" t="s">
        <v>82</v>
      </c>
      <c r="AY199" s="18" t="s">
        <v>116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80</v>
      </c>
      <c r="BK199" s="231">
        <f>ROUND(I199*H199,2)</f>
        <v>0</v>
      </c>
      <c r="BL199" s="18" t="s">
        <v>135</v>
      </c>
      <c r="BM199" s="230" t="s">
        <v>335</v>
      </c>
    </row>
    <row r="200" s="13" customFormat="1">
      <c r="A200" s="13"/>
      <c r="B200" s="241"/>
      <c r="C200" s="242"/>
      <c r="D200" s="232" t="s">
        <v>202</v>
      </c>
      <c r="E200" s="242"/>
      <c r="F200" s="244" t="s">
        <v>336</v>
      </c>
      <c r="G200" s="242"/>
      <c r="H200" s="245">
        <v>1.8380000000000001</v>
      </c>
      <c r="I200" s="246"/>
      <c r="J200" s="242"/>
      <c r="K200" s="242"/>
      <c r="L200" s="247"/>
      <c r="M200" s="248"/>
      <c r="N200" s="249"/>
      <c r="O200" s="249"/>
      <c r="P200" s="249"/>
      <c r="Q200" s="249"/>
      <c r="R200" s="249"/>
      <c r="S200" s="249"/>
      <c r="T200" s="25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1" t="s">
        <v>202</v>
      </c>
      <c r="AU200" s="251" t="s">
        <v>82</v>
      </c>
      <c r="AV200" s="13" t="s">
        <v>82</v>
      </c>
      <c r="AW200" s="13" t="s">
        <v>4</v>
      </c>
      <c r="AX200" s="13" t="s">
        <v>80</v>
      </c>
      <c r="AY200" s="251" t="s">
        <v>116</v>
      </c>
    </row>
    <row r="201" s="2" customFormat="1" ht="21.75" customHeight="1">
      <c r="A201" s="39"/>
      <c r="B201" s="40"/>
      <c r="C201" s="219" t="s">
        <v>337</v>
      </c>
      <c r="D201" s="219" t="s">
        <v>119</v>
      </c>
      <c r="E201" s="220" t="s">
        <v>338</v>
      </c>
      <c r="F201" s="221" t="s">
        <v>339</v>
      </c>
      <c r="G201" s="222" t="s">
        <v>198</v>
      </c>
      <c r="H201" s="223">
        <v>62.5</v>
      </c>
      <c r="I201" s="224"/>
      <c r="J201" s="225">
        <f>ROUND(I201*H201,2)</f>
        <v>0</v>
      </c>
      <c r="K201" s="221" t="s">
        <v>123</v>
      </c>
      <c r="L201" s="45"/>
      <c r="M201" s="226" t="s">
        <v>19</v>
      </c>
      <c r="N201" s="227" t="s">
        <v>43</v>
      </c>
      <c r="O201" s="85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135</v>
      </c>
      <c r="AT201" s="230" t="s">
        <v>119</v>
      </c>
      <c r="AU201" s="230" t="s">
        <v>82</v>
      </c>
      <c r="AY201" s="18" t="s">
        <v>116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80</v>
      </c>
      <c r="BK201" s="231">
        <f>ROUND(I201*H201,2)</f>
        <v>0</v>
      </c>
      <c r="BL201" s="18" t="s">
        <v>135</v>
      </c>
      <c r="BM201" s="230" t="s">
        <v>340</v>
      </c>
    </row>
    <row r="202" s="2" customFormat="1">
      <c r="A202" s="39"/>
      <c r="B202" s="40"/>
      <c r="C202" s="41"/>
      <c r="D202" s="232" t="s">
        <v>200</v>
      </c>
      <c r="E202" s="41"/>
      <c r="F202" s="233" t="s">
        <v>341</v>
      </c>
      <c r="G202" s="41"/>
      <c r="H202" s="41"/>
      <c r="I202" s="137"/>
      <c r="J202" s="41"/>
      <c r="K202" s="41"/>
      <c r="L202" s="45"/>
      <c r="M202" s="234"/>
      <c r="N202" s="235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200</v>
      </c>
      <c r="AU202" s="18" t="s">
        <v>82</v>
      </c>
    </row>
    <row r="203" s="13" customFormat="1">
      <c r="A203" s="13"/>
      <c r="B203" s="241"/>
      <c r="C203" s="242"/>
      <c r="D203" s="232" t="s">
        <v>202</v>
      </c>
      <c r="E203" s="243" t="s">
        <v>19</v>
      </c>
      <c r="F203" s="244" t="s">
        <v>342</v>
      </c>
      <c r="G203" s="242"/>
      <c r="H203" s="245">
        <v>62.5</v>
      </c>
      <c r="I203" s="246"/>
      <c r="J203" s="242"/>
      <c r="K203" s="242"/>
      <c r="L203" s="247"/>
      <c r="M203" s="248"/>
      <c r="N203" s="249"/>
      <c r="O203" s="249"/>
      <c r="P203" s="249"/>
      <c r="Q203" s="249"/>
      <c r="R203" s="249"/>
      <c r="S203" s="249"/>
      <c r="T203" s="25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1" t="s">
        <v>202</v>
      </c>
      <c r="AU203" s="251" t="s">
        <v>82</v>
      </c>
      <c r="AV203" s="13" t="s">
        <v>82</v>
      </c>
      <c r="AW203" s="13" t="s">
        <v>33</v>
      </c>
      <c r="AX203" s="13" t="s">
        <v>80</v>
      </c>
      <c r="AY203" s="251" t="s">
        <v>116</v>
      </c>
    </row>
    <row r="204" s="2" customFormat="1" ht="21.75" customHeight="1">
      <c r="A204" s="39"/>
      <c r="B204" s="40"/>
      <c r="C204" s="219" t="s">
        <v>343</v>
      </c>
      <c r="D204" s="219" t="s">
        <v>119</v>
      </c>
      <c r="E204" s="220" t="s">
        <v>344</v>
      </c>
      <c r="F204" s="221" t="s">
        <v>345</v>
      </c>
      <c r="G204" s="222" t="s">
        <v>198</v>
      </c>
      <c r="H204" s="223">
        <v>25</v>
      </c>
      <c r="I204" s="224"/>
      <c r="J204" s="225">
        <f>ROUND(I204*H204,2)</f>
        <v>0</v>
      </c>
      <c r="K204" s="221" t="s">
        <v>123</v>
      </c>
      <c r="L204" s="45"/>
      <c r="M204" s="226" t="s">
        <v>19</v>
      </c>
      <c r="N204" s="227" t="s">
        <v>43</v>
      </c>
      <c r="O204" s="85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135</v>
      </c>
      <c r="AT204" s="230" t="s">
        <v>119</v>
      </c>
      <c r="AU204" s="230" t="s">
        <v>82</v>
      </c>
      <c r="AY204" s="18" t="s">
        <v>116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80</v>
      </c>
      <c r="BK204" s="231">
        <f>ROUND(I204*H204,2)</f>
        <v>0</v>
      </c>
      <c r="BL204" s="18" t="s">
        <v>135</v>
      </c>
      <c r="BM204" s="230" t="s">
        <v>346</v>
      </c>
    </row>
    <row r="205" s="2" customFormat="1">
      <c r="A205" s="39"/>
      <c r="B205" s="40"/>
      <c r="C205" s="41"/>
      <c r="D205" s="232" t="s">
        <v>200</v>
      </c>
      <c r="E205" s="41"/>
      <c r="F205" s="233" t="s">
        <v>341</v>
      </c>
      <c r="G205" s="41"/>
      <c r="H205" s="41"/>
      <c r="I205" s="137"/>
      <c r="J205" s="41"/>
      <c r="K205" s="41"/>
      <c r="L205" s="45"/>
      <c r="M205" s="234"/>
      <c r="N205" s="235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200</v>
      </c>
      <c r="AU205" s="18" t="s">
        <v>82</v>
      </c>
    </row>
    <row r="206" s="13" customFormat="1">
      <c r="A206" s="13"/>
      <c r="B206" s="241"/>
      <c r="C206" s="242"/>
      <c r="D206" s="232" t="s">
        <v>202</v>
      </c>
      <c r="E206" s="243" t="s">
        <v>19</v>
      </c>
      <c r="F206" s="244" t="s">
        <v>347</v>
      </c>
      <c r="G206" s="242"/>
      <c r="H206" s="245">
        <v>25</v>
      </c>
      <c r="I206" s="246"/>
      <c r="J206" s="242"/>
      <c r="K206" s="242"/>
      <c r="L206" s="247"/>
      <c r="M206" s="248"/>
      <c r="N206" s="249"/>
      <c r="O206" s="249"/>
      <c r="P206" s="249"/>
      <c r="Q206" s="249"/>
      <c r="R206" s="249"/>
      <c r="S206" s="249"/>
      <c r="T206" s="25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1" t="s">
        <v>202</v>
      </c>
      <c r="AU206" s="251" t="s">
        <v>82</v>
      </c>
      <c r="AV206" s="13" t="s">
        <v>82</v>
      </c>
      <c r="AW206" s="13" t="s">
        <v>33</v>
      </c>
      <c r="AX206" s="13" t="s">
        <v>80</v>
      </c>
      <c r="AY206" s="251" t="s">
        <v>116</v>
      </c>
    </row>
    <row r="207" s="2" customFormat="1" ht="21.75" customHeight="1">
      <c r="A207" s="39"/>
      <c r="B207" s="40"/>
      <c r="C207" s="219" t="s">
        <v>348</v>
      </c>
      <c r="D207" s="219" t="s">
        <v>119</v>
      </c>
      <c r="E207" s="220" t="s">
        <v>349</v>
      </c>
      <c r="F207" s="221" t="s">
        <v>350</v>
      </c>
      <c r="G207" s="222" t="s">
        <v>198</v>
      </c>
      <c r="H207" s="223">
        <v>592.64999999999998</v>
      </c>
      <c r="I207" s="224"/>
      <c r="J207" s="225">
        <f>ROUND(I207*H207,2)</f>
        <v>0</v>
      </c>
      <c r="K207" s="221" t="s">
        <v>123</v>
      </c>
      <c r="L207" s="45"/>
      <c r="M207" s="226" t="s">
        <v>19</v>
      </c>
      <c r="N207" s="227" t="s">
        <v>43</v>
      </c>
      <c r="O207" s="85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135</v>
      </c>
      <c r="AT207" s="230" t="s">
        <v>119</v>
      </c>
      <c r="AU207" s="230" t="s">
        <v>82</v>
      </c>
      <c r="AY207" s="18" t="s">
        <v>116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80</v>
      </c>
      <c r="BK207" s="231">
        <f>ROUND(I207*H207,2)</f>
        <v>0</v>
      </c>
      <c r="BL207" s="18" t="s">
        <v>135</v>
      </c>
      <c r="BM207" s="230" t="s">
        <v>351</v>
      </c>
    </row>
    <row r="208" s="2" customFormat="1">
      <c r="A208" s="39"/>
      <c r="B208" s="40"/>
      <c r="C208" s="41"/>
      <c r="D208" s="232" t="s">
        <v>200</v>
      </c>
      <c r="E208" s="41"/>
      <c r="F208" s="233" t="s">
        <v>352</v>
      </c>
      <c r="G208" s="41"/>
      <c r="H208" s="41"/>
      <c r="I208" s="137"/>
      <c r="J208" s="41"/>
      <c r="K208" s="41"/>
      <c r="L208" s="45"/>
      <c r="M208" s="234"/>
      <c r="N208" s="235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200</v>
      </c>
      <c r="AU208" s="18" t="s">
        <v>82</v>
      </c>
    </row>
    <row r="209" s="12" customFormat="1" ht="22.8" customHeight="1">
      <c r="A209" s="12"/>
      <c r="B209" s="203"/>
      <c r="C209" s="204"/>
      <c r="D209" s="205" t="s">
        <v>71</v>
      </c>
      <c r="E209" s="217" t="s">
        <v>115</v>
      </c>
      <c r="F209" s="217" t="s">
        <v>353</v>
      </c>
      <c r="G209" s="204"/>
      <c r="H209" s="204"/>
      <c r="I209" s="207"/>
      <c r="J209" s="218">
        <f>BK209</f>
        <v>0</v>
      </c>
      <c r="K209" s="204"/>
      <c r="L209" s="209"/>
      <c r="M209" s="210"/>
      <c r="N209" s="211"/>
      <c r="O209" s="211"/>
      <c r="P209" s="212">
        <f>SUM(P210:P277)</f>
        <v>0</v>
      </c>
      <c r="Q209" s="211"/>
      <c r="R209" s="212">
        <f>SUM(R210:R277)</f>
        <v>110.902957</v>
      </c>
      <c r="S209" s="211"/>
      <c r="T209" s="213">
        <f>SUM(T210:T277)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4" t="s">
        <v>80</v>
      </c>
      <c r="AT209" s="215" t="s">
        <v>71</v>
      </c>
      <c r="AU209" s="215" t="s">
        <v>80</v>
      </c>
      <c r="AY209" s="214" t="s">
        <v>116</v>
      </c>
      <c r="BK209" s="216">
        <f>SUM(BK210:BK277)</f>
        <v>0</v>
      </c>
    </row>
    <row r="210" s="2" customFormat="1" ht="16.5" customHeight="1">
      <c r="A210" s="39"/>
      <c r="B210" s="40"/>
      <c r="C210" s="219" t="s">
        <v>354</v>
      </c>
      <c r="D210" s="219" t="s">
        <v>119</v>
      </c>
      <c r="E210" s="220" t="s">
        <v>355</v>
      </c>
      <c r="F210" s="221" t="s">
        <v>356</v>
      </c>
      <c r="G210" s="222" t="s">
        <v>198</v>
      </c>
      <c r="H210" s="223">
        <v>675.20000000000005</v>
      </c>
      <c r="I210" s="224"/>
      <c r="J210" s="225">
        <f>ROUND(I210*H210,2)</f>
        <v>0</v>
      </c>
      <c r="K210" s="221" t="s">
        <v>123</v>
      </c>
      <c r="L210" s="45"/>
      <c r="M210" s="226" t="s">
        <v>19</v>
      </c>
      <c r="N210" s="227" t="s">
        <v>43</v>
      </c>
      <c r="O210" s="85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135</v>
      </c>
      <c r="AT210" s="230" t="s">
        <v>119</v>
      </c>
      <c r="AU210" s="230" t="s">
        <v>82</v>
      </c>
      <c r="AY210" s="18" t="s">
        <v>116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80</v>
      </c>
      <c r="BK210" s="231">
        <f>ROUND(I210*H210,2)</f>
        <v>0</v>
      </c>
      <c r="BL210" s="18" t="s">
        <v>135</v>
      </c>
      <c r="BM210" s="230" t="s">
        <v>357</v>
      </c>
    </row>
    <row r="211" s="13" customFormat="1">
      <c r="A211" s="13"/>
      <c r="B211" s="241"/>
      <c r="C211" s="242"/>
      <c r="D211" s="232" t="s">
        <v>202</v>
      </c>
      <c r="E211" s="243" t="s">
        <v>19</v>
      </c>
      <c r="F211" s="244" t="s">
        <v>358</v>
      </c>
      <c r="G211" s="242"/>
      <c r="H211" s="245">
        <v>3.2999999999999998</v>
      </c>
      <c r="I211" s="246"/>
      <c r="J211" s="242"/>
      <c r="K211" s="242"/>
      <c r="L211" s="247"/>
      <c r="M211" s="248"/>
      <c r="N211" s="249"/>
      <c r="O211" s="249"/>
      <c r="P211" s="249"/>
      <c r="Q211" s="249"/>
      <c r="R211" s="249"/>
      <c r="S211" s="249"/>
      <c r="T211" s="25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1" t="s">
        <v>202</v>
      </c>
      <c r="AU211" s="251" t="s">
        <v>82</v>
      </c>
      <c r="AV211" s="13" t="s">
        <v>82</v>
      </c>
      <c r="AW211" s="13" t="s">
        <v>33</v>
      </c>
      <c r="AX211" s="13" t="s">
        <v>72</v>
      </c>
      <c r="AY211" s="251" t="s">
        <v>116</v>
      </c>
    </row>
    <row r="212" s="13" customFormat="1">
      <c r="A212" s="13"/>
      <c r="B212" s="241"/>
      <c r="C212" s="242"/>
      <c r="D212" s="232" t="s">
        <v>202</v>
      </c>
      <c r="E212" s="243" t="s">
        <v>19</v>
      </c>
      <c r="F212" s="244" t="s">
        <v>359</v>
      </c>
      <c r="G212" s="242"/>
      <c r="H212" s="245">
        <v>404.10000000000002</v>
      </c>
      <c r="I212" s="246"/>
      <c r="J212" s="242"/>
      <c r="K212" s="242"/>
      <c r="L212" s="247"/>
      <c r="M212" s="248"/>
      <c r="N212" s="249"/>
      <c r="O212" s="249"/>
      <c r="P212" s="249"/>
      <c r="Q212" s="249"/>
      <c r="R212" s="249"/>
      <c r="S212" s="249"/>
      <c r="T212" s="25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1" t="s">
        <v>202</v>
      </c>
      <c r="AU212" s="251" t="s">
        <v>82</v>
      </c>
      <c r="AV212" s="13" t="s">
        <v>82</v>
      </c>
      <c r="AW212" s="13" t="s">
        <v>33</v>
      </c>
      <c r="AX212" s="13" t="s">
        <v>72</v>
      </c>
      <c r="AY212" s="251" t="s">
        <v>116</v>
      </c>
    </row>
    <row r="213" s="15" customFormat="1">
      <c r="A213" s="15"/>
      <c r="B213" s="263"/>
      <c r="C213" s="264"/>
      <c r="D213" s="232" t="s">
        <v>202</v>
      </c>
      <c r="E213" s="265" t="s">
        <v>19</v>
      </c>
      <c r="F213" s="266" t="s">
        <v>360</v>
      </c>
      <c r="G213" s="264"/>
      <c r="H213" s="267">
        <v>407.40000000000003</v>
      </c>
      <c r="I213" s="268"/>
      <c r="J213" s="264"/>
      <c r="K213" s="264"/>
      <c r="L213" s="269"/>
      <c r="M213" s="270"/>
      <c r="N213" s="271"/>
      <c r="O213" s="271"/>
      <c r="P213" s="271"/>
      <c r="Q213" s="271"/>
      <c r="R213" s="271"/>
      <c r="S213" s="271"/>
      <c r="T213" s="272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73" t="s">
        <v>202</v>
      </c>
      <c r="AU213" s="273" t="s">
        <v>82</v>
      </c>
      <c r="AV213" s="15" t="s">
        <v>129</v>
      </c>
      <c r="AW213" s="15" t="s">
        <v>33</v>
      </c>
      <c r="AX213" s="15" t="s">
        <v>72</v>
      </c>
      <c r="AY213" s="273" t="s">
        <v>116</v>
      </c>
    </row>
    <row r="214" s="13" customFormat="1">
      <c r="A214" s="13"/>
      <c r="B214" s="241"/>
      <c r="C214" s="242"/>
      <c r="D214" s="232" t="s">
        <v>202</v>
      </c>
      <c r="E214" s="243" t="s">
        <v>19</v>
      </c>
      <c r="F214" s="244" t="s">
        <v>361</v>
      </c>
      <c r="G214" s="242"/>
      <c r="H214" s="245">
        <v>85</v>
      </c>
      <c r="I214" s="246"/>
      <c r="J214" s="242"/>
      <c r="K214" s="242"/>
      <c r="L214" s="247"/>
      <c r="M214" s="248"/>
      <c r="N214" s="249"/>
      <c r="O214" s="249"/>
      <c r="P214" s="249"/>
      <c r="Q214" s="249"/>
      <c r="R214" s="249"/>
      <c r="S214" s="249"/>
      <c r="T214" s="25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1" t="s">
        <v>202</v>
      </c>
      <c r="AU214" s="251" t="s">
        <v>82</v>
      </c>
      <c r="AV214" s="13" t="s">
        <v>82</v>
      </c>
      <c r="AW214" s="13" t="s">
        <v>33</v>
      </c>
      <c r="AX214" s="13" t="s">
        <v>72</v>
      </c>
      <c r="AY214" s="251" t="s">
        <v>116</v>
      </c>
    </row>
    <row r="215" s="15" customFormat="1">
      <c r="A215" s="15"/>
      <c r="B215" s="263"/>
      <c r="C215" s="264"/>
      <c r="D215" s="232" t="s">
        <v>202</v>
      </c>
      <c r="E215" s="265" t="s">
        <v>19</v>
      </c>
      <c r="F215" s="266" t="s">
        <v>362</v>
      </c>
      <c r="G215" s="264"/>
      <c r="H215" s="267">
        <v>85</v>
      </c>
      <c r="I215" s="268"/>
      <c r="J215" s="264"/>
      <c r="K215" s="264"/>
      <c r="L215" s="269"/>
      <c r="M215" s="270"/>
      <c r="N215" s="271"/>
      <c r="O215" s="271"/>
      <c r="P215" s="271"/>
      <c r="Q215" s="271"/>
      <c r="R215" s="271"/>
      <c r="S215" s="271"/>
      <c r="T215" s="272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73" t="s">
        <v>202</v>
      </c>
      <c r="AU215" s="273" t="s">
        <v>82</v>
      </c>
      <c r="AV215" s="15" t="s">
        <v>129</v>
      </c>
      <c r="AW215" s="15" t="s">
        <v>33</v>
      </c>
      <c r="AX215" s="15" t="s">
        <v>72</v>
      </c>
      <c r="AY215" s="273" t="s">
        <v>116</v>
      </c>
    </row>
    <row r="216" s="13" customFormat="1">
      <c r="A216" s="13"/>
      <c r="B216" s="241"/>
      <c r="C216" s="242"/>
      <c r="D216" s="232" t="s">
        <v>202</v>
      </c>
      <c r="E216" s="243" t="s">
        <v>19</v>
      </c>
      <c r="F216" s="244" t="s">
        <v>363</v>
      </c>
      <c r="G216" s="242"/>
      <c r="H216" s="245">
        <v>102.2</v>
      </c>
      <c r="I216" s="246"/>
      <c r="J216" s="242"/>
      <c r="K216" s="242"/>
      <c r="L216" s="247"/>
      <c r="M216" s="248"/>
      <c r="N216" s="249"/>
      <c r="O216" s="249"/>
      <c r="P216" s="249"/>
      <c r="Q216" s="249"/>
      <c r="R216" s="249"/>
      <c r="S216" s="249"/>
      <c r="T216" s="25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1" t="s">
        <v>202</v>
      </c>
      <c r="AU216" s="251" t="s">
        <v>82</v>
      </c>
      <c r="AV216" s="13" t="s">
        <v>82</v>
      </c>
      <c r="AW216" s="13" t="s">
        <v>33</v>
      </c>
      <c r="AX216" s="13" t="s">
        <v>72</v>
      </c>
      <c r="AY216" s="251" t="s">
        <v>116</v>
      </c>
    </row>
    <row r="217" s="13" customFormat="1">
      <c r="A217" s="13"/>
      <c r="B217" s="241"/>
      <c r="C217" s="242"/>
      <c r="D217" s="232" t="s">
        <v>202</v>
      </c>
      <c r="E217" s="243" t="s">
        <v>19</v>
      </c>
      <c r="F217" s="244" t="s">
        <v>203</v>
      </c>
      <c r="G217" s="242"/>
      <c r="H217" s="245">
        <v>44</v>
      </c>
      <c r="I217" s="246"/>
      <c r="J217" s="242"/>
      <c r="K217" s="242"/>
      <c r="L217" s="247"/>
      <c r="M217" s="248"/>
      <c r="N217" s="249"/>
      <c r="O217" s="249"/>
      <c r="P217" s="249"/>
      <c r="Q217" s="249"/>
      <c r="R217" s="249"/>
      <c r="S217" s="249"/>
      <c r="T217" s="25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1" t="s">
        <v>202</v>
      </c>
      <c r="AU217" s="251" t="s">
        <v>82</v>
      </c>
      <c r="AV217" s="13" t="s">
        <v>82</v>
      </c>
      <c r="AW217" s="13" t="s">
        <v>33</v>
      </c>
      <c r="AX217" s="13" t="s">
        <v>72</v>
      </c>
      <c r="AY217" s="251" t="s">
        <v>116</v>
      </c>
    </row>
    <row r="218" s="13" customFormat="1">
      <c r="A218" s="13"/>
      <c r="B218" s="241"/>
      <c r="C218" s="242"/>
      <c r="D218" s="232" t="s">
        <v>202</v>
      </c>
      <c r="E218" s="243" t="s">
        <v>19</v>
      </c>
      <c r="F218" s="244" t="s">
        <v>204</v>
      </c>
      <c r="G218" s="242"/>
      <c r="H218" s="245">
        <v>36.600000000000001</v>
      </c>
      <c r="I218" s="246"/>
      <c r="J218" s="242"/>
      <c r="K218" s="242"/>
      <c r="L218" s="247"/>
      <c r="M218" s="248"/>
      <c r="N218" s="249"/>
      <c r="O218" s="249"/>
      <c r="P218" s="249"/>
      <c r="Q218" s="249"/>
      <c r="R218" s="249"/>
      <c r="S218" s="249"/>
      <c r="T218" s="25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1" t="s">
        <v>202</v>
      </c>
      <c r="AU218" s="251" t="s">
        <v>82</v>
      </c>
      <c r="AV218" s="13" t="s">
        <v>82</v>
      </c>
      <c r="AW218" s="13" t="s">
        <v>33</v>
      </c>
      <c r="AX218" s="13" t="s">
        <v>72</v>
      </c>
      <c r="AY218" s="251" t="s">
        <v>116</v>
      </c>
    </row>
    <row r="219" s="15" customFormat="1">
      <c r="A219" s="15"/>
      <c r="B219" s="263"/>
      <c r="C219" s="264"/>
      <c r="D219" s="232" t="s">
        <v>202</v>
      </c>
      <c r="E219" s="265" t="s">
        <v>19</v>
      </c>
      <c r="F219" s="266" t="s">
        <v>364</v>
      </c>
      <c r="G219" s="264"/>
      <c r="H219" s="267">
        <v>182.79999999999998</v>
      </c>
      <c r="I219" s="268"/>
      <c r="J219" s="264"/>
      <c r="K219" s="264"/>
      <c r="L219" s="269"/>
      <c r="M219" s="270"/>
      <c r="N219" s="271"/>
      <c r="O219" s="271"/>
      <c r="P219" s="271"/>
      <c r="Q219" s="271"/>
      <c r="R219" s="271"/>
      <c r="S219" s="271"/>
      <c r="T219" s="272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3" t="s">
        <v>202</v>
      </c>
      <c r="AU219" s="273" t="s">
        <v>82</v>
      </c>
      <c r="AV219" s="15" t="s">
        <v>129</v>
      </c>
      <c r="AW219" s="15" t="s">
        <v>33</v>
      </c>
      <c r="AX219" s="15" t="s">
        <v>72</v>
      </c>
      <c r="AY219" s="273" t="s">
        <v>116</v>
      </c>
    </row>
    <row r="220" s="14" customFormat="1">
      <c r="A220" s="14"/>
      <c r="B220" s="252"/>
      <c r="C220" s="253"/>
      <c r="D220" s="232" t="s">
        <v>202</v>
      </c>
      <c r="E220" s="254" t="s">
        <v>19</v>
      </c>
      <c r="F220" s="255" t="s">
        <v>205</v>
      </c>
      <c r="G220" s="253"/>
      <c r="H220" s="256">
        <v>675.20000000000005</v>
      </c>
      <c r="I220" s="257"/>
      <c r="J220" s="253"/>
      <c r="K220" s="253"/>
      <c r="L220" s="258"/>
      <c r="M220" s="259"/>
      <c r="N220" s="260"/>
      <c r="O220" s="260"/>
      <c r="P220" s="260"/>
      <c r="Q220" s="260"/>
      <c r="R220" s="260"/>
      <c r="S220" s="260"/>
      <c r="T220" s="26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2" t="s">
        <v>202</v>
      </c>
      <c r="AU220" s="262" t="s">
        <v>82</v>
      </c>
      <c r="AV220" s="14" t="s">
        <v>135</v>
      </c>
      <c r="AW220" s="14" t="s">
        <v>33</v>
      </c>
      <c r="AX220" s="14" t="s">
        <v>80</v>
      </c>
      <c r="AY220" s="262" t="s">
        <v>116</v>
      </c>
    </row>
    <row r="221" s="2" customFormat="1" ht="16.5" customHeight="1">
      <c r="A221" s="39"/>
      <c r="B221" s="40"/>
      <c r="C221" s="219" t="s">
        <v>365</v>
      </c>
      <c r="D221" s="219" t="s">
        <v>119</v>
      </c>
      <c r="E221" s="220" t="s">
        <v>366</v>
      </c>
      <c r="F221" s="221" t="s">
        <v>367</v>
      </c>
      <c r="G221" s="222" t="s">
        <v>198</v>
      </c>
      <c r="H221" s="223">
        <v>93.849999999999994</v>
      </c>
      <c r="I221" s="224"/>
      <c r="J221" s="225">
        <f>ROUND(I221*H221,2)</f>
        <v>0</v>
      </c>
      <c r="K221" s="221" t="s">
        <v>123</v>
      </c>
      <c r="L221" s="45"/>
      <c r="M221" s="226" t="s">
        <v>19</v>
      </c>
      <c r="N221" s="227" t="s">
        <v>43</v>
      </c>
      <c r="O221" s="85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135</v>
      </c>
      <c r="AT221" s="230" t="s">
        <v>119</v>
      </c>
      <c r="AU221" s="230" t="s">
        <v>82</v>
      </c>
      <c r="AY221" s="18" t="s">
        <v>116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80</v>
      </c>
      <c r="BK221" s="231">
        <f>ROUND(I221*H221,2)</f>
        <v>0</v>
      </c>
      <c r="BL221" s="18" t="s">
        <v>135</v>
      </c>
      <c r="BM221" s="230" t="s">
        <v>368</v>
      </c>
    </row>
    <row r="222" s="13" customFormat="1">
      <c r="A222" s="13"/>
      <c r="B222" s="241"/>
      <c r="C222" s="242"/>
      <c r="D222" s="232" t="s">
        <v>202</v>
      </c>
      <c r="E222" s="243" t="s">
        <v>19</v>
      </c>
      <c r="F222" s="244" t="s">
        <v>369</v>
      </c>
      <c r="G222" s="242"/>
      <c r="H222" s="245">
        <v>2.8500000000000001</v>
      </c>
      <c r="I222" s="246"/>
      <c r="J222" s="242"/>
      <c r="K222" s="242"/>
      <c r="L222" s="247"/>
      <c r="M222" s="248"/>
      <c r="N222" s="249"/>
      <c r="O222" s="249"/>
      <c r="P222" s="249"/>
      <c r="Q222" s="249"/>
      <c r="R222" s="249"/>
      <c r="S222" s="249"/>
      <c r="T222" s="25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1" t="s">
        <v>202</v>
      </c>
      <c r="AU222" s="251" t="s">
        <v>82</v>
      </c>
      <c r="AV222" s="13" t="s">
        <v>82</v>
      </c>
      <c r="AW222" s="13" t="s">
        <v>33</v>
      </c>
      <c r="AX222" s="13" t="s">
        <v>72</v>
      </c>
      <c r="AY222" s="251" t="s">
        <v>116</v>
      </c>
    </row>
    <row r="223" s="13" customFormat="1">
      <c r="A223" s="13"/>
      <c r="B223" s="241"/>
      <c r="C223" s="242"/>
      <c r="D223" s="232" t="s">
        <v>202</v>
      </c>
      <c r="E223" s="243" t="s">
        <v>19</v>
      </c>
      <c r="F223" s="244" t="s">
        <v>370</v>
      </c>
      <c r="G223" s="242"/>
      <c r="H223" s="245">
        <v>6</v>
      </c>
      <c r="I223" s="246"/>
      <c r="J223" s="242"/>
      <c r="K223" s="242"/>
      <c r="L223" s="247"/>
      <c r="M223" s="248"/>
      <c r="N223" s="249"/>
      <c r="O223" s="249"/>
      <c r="P223" s="249"/>
      <c r="Q223" s="249"/>
      <c r="R223" s="249"/>
      <c r="S223" s="249"/>
      <c r="T223" s="25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1" t="s">
        <v>202</v>
      </c>
      <c r="AU223" s="251" t="s">
        <v>82</v>
      </c>
      <c r="AV223" s="13" t="s">
        <v>82</v>
      </c>
      <c r="AW223" s="13" t="s">
        <v>33</v>
      </c>
      <c r="AX223" s="13" t="s">
        <v>72</v>
      </c>
      <c r="AY223" s="251" t="s">
        <v>116</v>
      </c>
    </row>
    <row r="224" s="15" customFormat="1">
      <c r="A224" s="15"/>
      <c r="B224" s="263"/>
      <c r="C224" s="264"/>
      <c r="D224" s="232" t="s">
        <v>202</v>
      </c>
      <c r="E224" s="265" t="s">
        <v>19</v>
      </c>
      <c r="F224" s="266" t="s">
        <v>371</v>
      </c>
      <c r="G224" s="264"/>
      <c r="H224" s="267">
        <v>8.8499999999999996</v>
      </c>
      <c r="I224" s="268"/>
      <c r="J224" s="264"/>
      <c r="K224" s="264"/>
      <c r="L224" s="269"/>
      <c r="M224" s="270"/>
      <c r="N224" s="271"/>
      <c r="O224" s="271"/>
      <c r="P224" s="271"/>
      <c r="Q224" s="271"/>
      <c r="R224" s="271"/>
      <c r="S224" s="271"/>
      <c r="T224" s="272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73" t="s">
        <v>202</v>
      </c>
      <c r="AU224" s="273" t="s">
        <v>82</v>
      </c>
      <c r="AV224" s="15" t="s">
        <v>129</v>
      </c>
      <c r="AW224" s="15" t="s">
        <v>33</v>
      </c>
      <c r="AX224" s="15" t="s">
        <v>72</v>
      </c>
      <c r="AY224" s="273" t="s">
        <v>116</v>
      </c>
    </row>
    <row r="225" s="13" customFormat="1">
      <c r="A225" s="13"/>
      <c r="B225" s="241"/>
      <c r="C225" s="242"/>
      <c r="D225" s="232" t="s">
        <v>202</v>
      </c>
      <c r="E225" s="243" t="s">
        <v>19</v>
      </c>
      <c r="F225" s="244" t="s">
        <v>361</v>
      </c>
      <c r="G225" s="242"/>
      <c r="H225" s="245">
        <v>85</v>
      </c>
      <c r="I225" s="246"/>
      <c r="J225" s="242"/>
      <c r="K225" s="242"/>
      <c r="L225" s="247"/>
      <c r="M225" s="248"/>
      <c r="N225" s="249"/>
      <c r="O225" s="249"/>
      <c r="P225" s="249"/>
      <c r="Q225" s="249"/>
      <c r="R225" s="249"/>
      <c r="S225" s="249"/>
      <c r="T225" s="25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1" t="s">
        <v>202</v>
      </c>
      <c r="AU225" s="251" t="s">
        <v>82</v>
      </c>
      <c r="AV225" s="13" t="s">
        <v>82</v>
      </c>
      <c r="AW225" s="13" t="s">
        <v>33</v>
      </c>
      <c r="AX225" s="13" t="s">
        <v>72</v>
      </c>
      <c r="AY225" s="251" t="s">
        <v>116</v>
      </c>
    </row>
    <row r="226" s="15" customFormat="1">
      <c r="A226" s="15"/>
      <c r="B226" s="263"/>
      <c r="C226" s="264"/>
      <c r="D226" s="232" t="s">
        <v>202</v>
      </c>
      <c r="E226" s="265" t="s">
        <v>19</v>
      </c>
      <c r="F226" s="266" t="s">
        <v>362</v>
      </c>
      <c r="G226" s="264"/>
      <c r="H226" s="267">
        <v>85</v>
      </c>
      <c r="I226" s="268"/>
      <c r="J226" s="264"/>
      <c r="K226" s="264"/>
      <c r="L226" s="269"/>
      <c r="M226" s="270"/>
      <c r="N226" s="271"/>
      <c r="O226" s="271"/>
      <c r="P226" s="271"/>
      <c r="Q226" s="271"/>
      <c r="R226" s="271"/>
      <c r="S226" s="271"/>
      <c r="T226" s="272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73" t="s">
        <v>202</v>
      </c>
      <c r="AU226" s="273" t="s">
        <v>82</v>
      </c>
      <c r="AV226" s="15" t="s">
        <v>129</v>
      </c>
      <c r="AW226" s="15" t="s">
        <v>33</v>
      </c>
      <c r="AX226" s="15" t="s">
        <v>72</v>
      </c>
      <c r="AY226" s="273" t="s">
        <v>116</v>
      </c>
    </row>
    <row r="227" s="14" customFormat="1">
      <c r="A227" s="14"/>
      <c r="B227" s="252"/>
      <c r="C227" s="253"/>
      <c r="D227" s="232" t="s">
        <v>202</v>
      </c>
      <c r="E227" s="254" t="s">
        <v>19</v>
      </c>
      <c r="F227" s="255" t="s">
        <v>205</v>
      </c>
      <c r="G227" s="253"/>
      <c r="H227" s="256">
        <v>93.849999999999994</v>
      </c>
      <c r="I227" s="257"/>
      <c r="J227" s="253"/>
      <c r="K227" s="253"/>
      <c r="L227" s="258"/>
      <c r="M227" s="259"/>
      <c r="N227" s="260"/>
      <c r="O227" s="260"/>
      <c r="P227" s="260"/>
      <c r="Q227" s="260"/>
      <c r="R227" s="260"/>
      <c r="S227" s="260"/>
      <c r="T227" s="26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2" t="s">
        <v>202</v>
      </c>
      <c r="AU227" s="262" t="s">
        <v>82</v>
      </c>
      <c r="AV227" s="14" t="s">
        <v>135</v>
      </c>
      <c r="AW227" s="14" t="s">
        <v>33</v>
      </c>
      <c r="AX227" s="14" t="s">
        <v>80</v>
      </c>
      <c r="AY227" s="262" t="s">
        <v>116</v>
      </c>
    </row>
    <row r="228" s="2" customFormat="1" ht="21.75" customHeight="1">
      <c r="A228" s="39"/>
      <c r="B228" s="40"/>
      <c r="C228" s="219" t="s">
        <v>372</v>
      </c>
      <c r="D228" s="219" t="s">
        <v>119</v>
      </c>
      <c r="E228" s="220" t="s">
        <v>373</v>
      </c>
      <c r="F228" s="221" t="s">
        <v>374</v>
      </c>
      <c r="G228" s="222" t="s">
        <v>198</v>
      </c>
      <c r="H228" s="223">
        <v>91.400000000000006</v>
      </c>
      <c r="I228" s="224"/>
      <c r="J228" s="225">
        <f>ROUND(I228*H228,2)</f>
        <v>0</v>
      </c>
      <c r="K228" s="221" t="s">
        <v>123</v>
      </c>
      <c r="L228" s="45"/>
      <c r="M228" s="226" t="s">
        <v>19</v>
      </c>
      <c r="N228" s="227" t="s">
        <v>43</v>
      </c>
      <c r="O228" s="85"/>
      <c r="P228" s="228">
        <f>O228*H228</f>
        <v>0</v>
      </c>
      <c r="Q228" s="228">
        <v>0</v>
      </c>
      <c r="R228" s="228">
        <f>Q228*H228</f>
        <v>0</v>
      </c>
      <c r="S228" s="228">
        <v>0</v>
      </c>
      <c r="T228" s="22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0" t="s">
        <v>135</v>
      </c>
      <c r="AT228" s="230" t="s">
        <v>119</v>
      </c>
      <c r="AU228" s="230" t="s">
        <v>82</v>
      </c>
      <c r="AY228" s="18" t="s">
        <v>116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8" t="s">
        <v>80</v>
      </c>
      <c r="BK228" s="231">
        <f>ROUND(I228*H228,2)</f>
        <v>0</v>
      </c>
      <c r="BL228" s="18" t="s">
        <v>135</v>
      </c>
      <c r="BM228" s="230" t="s">
        <v>375</v>
      </c>
    </row>
    <row r="229" s="2" customFormat="1">
      <c r="A229" s="39"/>
      <c r="B229" s="40"/>
      <c r="C229" s="41"/>
      <c r="D229" s="232" t="s">
        <v>200</v>
      </c>
      <c r="E229" s="41"/>
      <c r="F229" s="233" t="s">
        <v>376</v>
      </c>
      <c r="G229" s="41"/>
      <c r="H229" s="41"/>
      <c r="I229" s="137"/>
      <c r="J229" s="41"/>
      <c r="K229" s="41"/>
      <c r="L229" s="45"/>
      <c r="M229" s="234"/>
      <c r="N229" s="235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200</v>
      </c>
      <c r="AU229" s="18" t="s">
        <v>82</v>
      </c>
    </row>
    <row r="230" s="13" customFormat="1">
      <c r="A230" s="13"/>
      <c r="B230" s="241"/>
      <c r="C230" s="242"/>
      <c r="D230" s="232" t="s">
        <v>202</v>
      </c>
      <c r="E230" s="243" t="s">
        <v>19</v>
      </c>
      <c r="F230" s="244" t="s">
        <v>377</v>
      </c>
      <c r="G230" s="242"/>
      <c r="H230" s="245">
        <v>51.100000000000001</v>
      </c>
      <c r="I230" s="246"/>
      <c r="J230" s="242"/>
      <c r="K230" s="242"/>
      <c r="L230" s="247"/>
      <c r="M230" s="248"/>
      <c r="N230" s="249"/>
      <c r="O230" s="249"/>
      <c r="P230" s="249"/>
      <c r="Q230" s="249"/>
      <c r="R230" s="249"/>
      <c r="S230" s="249"/>
      <c r="T230" s="25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1" t="s">
        <v>202</v>
      </c>
      <c r="AU230" s="251" t="s">
        <v>82</v>
      </c>
      <c r="AV230" s="13" t="s">
        <v>82</v>
      </c>
      <c r="AW230" s="13" t="s">
        <v>33</v>
      </c>
      <c r="AX230" s="13" t="s">
        <v>72</v>
      </c>
      <c r="AY230" s="251" t="s">
        <v>116</v>
      </c>
    </row>
    <row r="231" s="13" customFormat="1">
      <c r="A231" s="13"/>
      <c r="B231" s="241"/>
      <c r="C231" s="242"/>
      <c r="D231" s="232" t="s">
        <v>202</v>
      </c>
      <c r="E231" s="243" t="s">
        <v>19</v>
      </c>
      <c r="F231" s="244" t="s">
        <v>378</v>
      </c>
      <c r="G231" s="242"/>
      <c r="H231" s="245">
        <v>22</v>
      </c>
      <c r="I231" s="246"/>
      <c r="J231" s="242"/>
      <c r="K231" s="242"/>
      <c r="L231" s="247"/>
      <c r="M231" s="248"/>
      <c r="N231" s="249"/>
      <c r="O231" s="249"/>
      <c r="P231" s="249"/>
      <c r="Q231" s="249"/>
      <c r="R231" s="249"/>
      <c r="S231" s="249"/>
      <c r="T231" s="25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1" t="s">
        <v>202</v>
      </c>
      <c r="AU231" s="251" t="s">
        <v>82</v>
      </c>
      <c r="AV231" s="13" t="s">
        <v>82</v>
      </c>
      <c r="AW231" s="13" t="s">
        <v>33</v>
      </c>
      <c r="AX231" s="13" t="s">
        <v>72</v>
      </c>
      <c r="AY231" s="251" t="s">
        <v>116</v>
      </c>
    </row>
    <row r="232" s="13" customFormat="1">
      <c r="A232" s="13"/>
      <c r="B232" s="241"/>
      <c r="C232" s="242"/>
      <c r="D232" s="232" t="s">
        <v>202</v>
      </c>
      <c r="E232" s="243" t="s">
        <v>19</v>
      </c>
      <c r="F232" s="244" t="s">
        <v>379</v>
      </c>
      <c r="G232" s="242"/>
      <c r="H232" s="245">
        <v>18.300000000000001</v>
      </c>
      <c r="I232" s="246"/>
      <c r="J232" s="242"/>
      <c r="K232" s="242"/>
      <c r="L232" s="247"/>
      <c r="M232" s="248"/>
      <c r="N232" s="249"/>
      <c r="O232" s="249"/>
      <c r="P232" s="249"/>
      <c r="Q232" s="249"/>
      <c r="R232" s="249"/>
      <c r="S232" s="249"/>
      <c r="T232" s="25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1" t="s">
        <v>202</v>
      </c>
      <c r="AU232" s="251" t="s">
        <v>82</v>
      </c>
      <c r="AV232" s="13" t="s">
        <v>82</v>
      </c>
      <c r="AW232" s="13" t="s">
        <v>33</v>
      </c>
      <c r="AX232" s="13" t="s">
        <v>72</v>
      </c>
      <c r="AY232" s="251" t="s">
        <v>116</v>
      </c>
    </row>
    <row r="233" s="14" customFormat="1">
      <c r="A233" s="14"/>
      <c r="B233" s="252"/>
      <c r="C233" s="253"/>
      <c r="D233" s="232" t="s">
        <v>202</v>
      </c>
      <c r="E233" s="254" t="s">
        <v>19</v>
      </c>
      <c r="F233" s="255" t="s">
        <v>205</v>
      </c>
      <c r="G233" s="253"/>
      <c r="H233" s="256">
        <v>91.399999999999991</v>
      </c>
      <c r="I233" s="257"/>
      <c r="J233" s="253"/>
      <c r="K233" s="253"/>
      <c r="L233" s="258"/>
      <c r="M233" s="259"/>
      <c r="N233" s="260"/>
      <c r="O233" s="260"/>
      <c r="P233" s="260"/>
      <c r="Q233" s="260"/>
      <c r="R233" s="260"/>
      <c r="S233" s="260"/>
      <c r="T233" s="26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2" t="s">
        <v>202</v>
      </c>
      <c r="AU233" s="262" t="s">
        <v>82</v>
      </c>
      <c r="AV233" s="14" t="s">
        <v>135</v>
      </c>
      <c r="AW233" s="14" t="s">
        <v>33</v>
      </c>
      <c r="AX233" s="14" t="s">
        <v>80</v>
      </c>
      <c r="AY233" s="262" t="s">
        <v>116</v>
      </c>
    </row>
    <row r="234" s="2" customFormat="1" ht="16.5" customHeight="1">
      <c r="A234" s="39"/>
      <c r="B234" s="40"/>
      <c r="C234" s="219" t="s">
        <v>380</v>
      </c>
      <c r="D234" s="219" t="s">
        <v>119</v>
      </c>
      <c r="E234" s="220" t="s">
        <v>381</v>
      </c>
      <c r="F234" s="221" t="s">
        <v>382</v>
      </c>
      <c r="G234" s="222" t="s">
        <v>198</v>
      </c>
      <c r="H234" s="223">
        <v>91.400000000000006</v>
      </c>
      <c r="I234" s="224"/>
      <c r="J234" s="225">
        <f>ROUND(I234*H234,2)</f>
        <v>0</v>
      </c>
      <c r="K234" s="221" t="s">
        <v>123</v>
      </c>
      <c r="L234" s="45"/>
      <c r="M234" s="226" t="s">
        <v>19</v>
      </c>
      <c r="N234" s="227" t="s">
        <v>43</v>
      </c>
      <c r="O234" s="85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135</v>
      </c>
      <c r="AT234" s="230" t="s">
        <v>119</v>
      </c>
      <c r="AU234" s="230" t="s">
        <v>82</v>
      </c>
      <c r="AY234" s="18" t="s">
        <v>116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80</v>
      </c>
      <c r="BK234" s="231">
        <f>ROUND(I234*H234,2)</f>
        <v>0</v>
      </c>
      <c r="BL234" s="18" t="s">
        <v>135</v>
      </c>
      <c r="BM234" s="230" t="s">
        <v>383</v>
      </c>
    </row>
    <row r="235" s="2" customFormat="1">
      <c r="A235" s="39"/>
      <c r="B235" s="40"/>
      <c r="C235" s="41"/>
      <c r="D235" s="232" t="s">
        <v>200</v>
      </c>
      <c r="E235" s="41"/>
      <c r="F235" s="233" t="s">
        <v>384</v>
      </c>
      <c r="G235" s="41"/>
      <c r="H235" s="41"/>
      <c r="I235" s="137"/>
      <c r="J235" s="41"/>
      <c r="K235" s="41"/>
      <c r="L235" s="45"/>
      <c r="M235" s="234"/>
      <c r="N235" s="235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200</v>
      </c>
      <c r="AU235" s="18" t="s">
        <v>82</v>
      </c>
    </row>
    <row r="236" s="13" customFormat="1">
      <c r="A236" s="13"/>
      <c r="B236" s="241"/>
      <c r="C236" s="242"/>
      <c r="D236" s="232" t="s">
        <v>202</v>
      </c>
      <c r="E236" s="243" t="s">
        <v>19</v>
      </c>
      <c r="F236" s="244" t="s">
        <v>377</v>
      </c>
      <c r="G236" s="242"/>
      <c r="H236" s="245">
        <v>51.100000000000001</v>
      </c>
      <c r="I236" s="246"/>
      <c r="J236" s="242"/>
      <c r="K236" s="242"/>
      <c r="L236" s="247"/>
      <c r="M236" s="248"/>
      <c r="N236" s="249"/>
      <c r="O236" s="249"/>
      <c r="P236" s="249"/>
      <c r="Q236" s="249"/>
      <c r="R236" s="249"/>
      <c r="S236" s="249"/>
      <c r="T236" s="25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1" t="s">
        <v>202</v>
      </c>
      <c r="AU236" s="251" t="s">
        <v>82</v>
      </c>
      <c r="AV236" s="13" t="s">
        <v>82</v>
      </c>
      <c r="AW236" s="13" t="s">
        <v>33</v>
      </c>
      <c r="AX236" s="13" t="s">
        <v>72</v>
      </c>
      <c r="AY236" s="251" t="s">
        <v>116</v>
      </c>
    </row>
    <row r="237" s="13" customFormat="1">
      <c r="A237" s="13"/>
      <c r="B237" s="241"/>
      <c r="C237" s="242"/>
      <c r="D237" s="232" t="s">
        <v>202</v>
      </c>
      <c r="E237" s="243" t="s">
        <v>19</v>
      </c>
      <c r="F237" s="244" t="s">
        <v>378</v>
      </c>
      <c r="G237" s="242"/>
      <c r="H237" s="245">
        <v>22</v>
      </c>
      <c r="I237" s="246"/>
      <c r="J237" s="242"/>
      <c r="K237" s="242"/>
      <c r="L237" s="247"/>
      <c r="M237" s="248"/>
      <c r="N237" s="249"/>
      <c r="O237" s="249"/>
      <c r="P237" s="249"/>
      <c r="Q237" s="249"/>
      <c r="R237" s="249"/>
      <c r="S237" s="249"/>
      <c r="T237" s="25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1" t="s">
        <v>202</v>
      </c>
      <c r="AU237" s="251" t="s">
        <v>82</v>
      </c>
      <c r="AV237" s="13" t="s">
        <v>82</v>
      </c>
      <c r="AW237" s="13" t="s">
        <v>33</v>
      </c>
      <c r="AX237" s="13" t="s">
        <v>72</v>
      </c>
      <c r="AY237" s="251" t="s">
        <v>116</v>
      </c>
    </row>
    <row r="238" s="13" customFormat="1">
      <c r="A238" s="13"/>
      <c r="B238" s="241"/>
      <c r="C238" s="242"/>
      <c r="D238" s="232" t="s">
        <v>202</v>
      </c>
      <c r="E238" s="243" t="s">
        <v>19</v>
      </c>
      <c r="F238" s="244" t="s">
        <v>379</v>
      </c>
      <c r="G238" s="242"/>
      <c r="H238" s="245">
        <v>18.300000000000001</v>
      </c>
      <c r="I238" s="246"/>
      <c r="J238" s="242"/>
      <c r="K238" s="242"/>
      <c r="L238" s="247"/>
      <c r="M238" s="248"/>
      <c r="N238" s="249"/>
      <c r="O238" s="249"/>
      <c r="P238" s="249"/>
      <c r="Q238" s="249"/>
      <c r="R238" s="249"/>
      <c r="S238" s="249"/>
      <c r="T238" s="25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1" t="s">
        <v>202</v>
      </c>
      <c r="AU238" s="251" t="s">
        <v>82</v>
      </c>
      <c r="AV238" s="13" t="s">
        <v>82</v>
      </c>
      <c r="AW238" s="13" t="s">
        <v>33</v>
      </c>
      <c r="AX238" s="13" t="s">
        <v>72</v>
      </c>
      <c r="AY238" s="251" t="s">
        <v>116</v>
      </c>
    </row>
    <row r="239" s="14" customFormat="1">
      <c r="A239" s="14"/>
      <c r="B239" s="252"/>
      <c r="C239" s="253"/>
      <c r="D239" s="232" t="s">
        <v>202</v>
      </c>
      <c r="E239" s="254" t="s">
        <v>19</v>
      </c>
      <c r="F239" s="255" t="s">
        <v>205</v>
      </c>
      <c r="G239" s="253"/>
      <c r="H239" s="256">
        <v>91.399999999999991</v>
      </c>
      <c r="I239" s="257"/>
      <c r="J239" s="253"/>
      <c r="K239" s="253"/>
      <c r="L239" s="258"/>
      <c r="M239" s="259"/>
      <c r="N239" s="260"/>
      <c r="O239" s="260"/>
      <c r="P239" s="260"/>
      <c r="Q239" s="260"/>
      <c r="R239" s="260"/>
      <c r="S239" s="260"/>
      <c r="T239" s="26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2" t="s">
        <v>202</v>
      </c>
      <c r="AU239" s="262" t="s">
        <v>82</v>
      </c>
      <c r="AV239" s="14" t="s">
        <v>135</v>
      </c>
      <c r="AW239" s="14" t="s">
        <v>33</v>
      </c>
      <c r="AX239" s="14" t="s">
        <v>80</v>
      </c>
      <c r="AY239" s="262" t="s">
        <v>116</v>
      </c>
    </row>
    <row r="240" s="2" customFormat="1" ht="16.5" customHeight="1">
      <c r="A240" s="39"/>
      <c r="B240" s="40"/>
      <c r="C240" s="219" t="s">
        <v>385</v>
      </c>
      <c r="D240" s="219" t="s">
        <v>119</v>
      </c>
      <c r="E240" s="220" t="s">
        <v>386</v>
      </c>
      <c r="F240" s="221" t="s">
        <v>387</v>
      </c>
      <c r="G240" s="222" t="s">
        <v>198</v>
      </c>
      <c r="H240" s="223">
        <v>91.400000000000006</v>
      </c>
      <c r="I240" s="224"/>
      <c r="J240" s="225">
        <f>ROUND(I240*H240,2)</f>
        <v>0</v>
      </c>
      <c r="K240" s="221" t="s">
        <v>123</v>
      </c>
      <c r="L240" s="45"/>
      <c r="M240" s="226" t="s">
        <v>19</v>
      </c>
      <c r="N240" s="227" t="s">
        <v>43</v>
      </c>
      <c r="O240" s="85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135</v>
      </c>
      <c r="AT240" s="230" t="s">
        <v>119</v>
      </c>
      <c r="AU240" s="230" t="s">
        <v>82</v>
      </c>
      <c r="AY240" s="18" t="s">
        <v>116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8" t="s">
        <v>80</v>
      </c>
      <c r="BK240" s="231">
        <f>ROUND(I240*H240,2)</f>
        <v>0</v>
      </c>
      <c r="BL240" s="18" t="s">
        <v>135</v>
      </c>
      <c r="BM240" s="230" t="s">
        <v>388</v>
      </c>
    </row>
    <row r="241" s="13" customFormat="1">
      <c r="A241" s="13"/>
      <c r="B241" s="241"/>
      <c r="C241" s="242"/>
      <c r="D241" s="232" t="s">
        <v>202</v>
      </c>
      <c r="E241" s="243" t="s">
        <v>19</v>
      </c>
      <c r="F241" s="244" t="s">
        <v>377</v>
      </c>
      <c r="G241" s="242"/>
      <c r="H241" s="245">
        <v>51.100000000000001</v>
      </c>
      <c r="I241" s="246"/>
      <c r="J241" s="242"/>
      <c r="K241" s="242"/>
      <c r="L241" s="247"/>
      <c r="M241" s="248"/>
      <c r="N241" s="249"/>
      <c r="O241" s="249"/>
      <c r="P241" s="249"/>
      <c r="Q241" s="249"/>
      <c r="R241" s="249"/>
      <c r="S241" s="249"/>
      <c r="T241" s="25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1" t="s">
        <v>202</v>
      </c>
      <c r="AU241" s="251" t="s">
        <v>82</v>
      </c>
      <c r="AV241" s="13" t="s">
        <v>82</v>
      </c>
      <c r="AW241" s="13" t="s">
        <v>33</v>
      </c>
      <c r="AX241" s="13" t="s">
        <v>72</v>
      </c>
      <c r="AY241" s="251" t="s">
        <v>116</v>
      </c>
    </row>
    <row r="242" s="13" customFormat="1">
      <c r="A242" s="13"/>
      <c r="B242" s="241"/>
      <c r="C242" s="242"/>
      <c r="D242" s="232" t="s">
        <v>202</v>
      </c>
      <c r="E242" s="243" t="s">
        <v>19</v>
      </c>
      <c r="F242" s="244" t="s">
        <v>378</v>
      </c>
      <c r="G242" s="242"/>
      <c r="H242" s="245">
        <v>22</v>
      </c>
      <c r="I242" s="246"/>
      <c r="J242" s="242"/>
      <c r="K242" s="242"/>
      <c r="L242" s="247"/>
      <c r="M242" s="248"/>
      <c r="N242" s="249"/>
      <c r="O242" s="249"/>
      <c r="P242" s="249"/>
      <c r="Q242" s="249"/>
      <c r="R242" s="249"/>
      <c r="S242" s="249"/>
      <c r="T242" s="25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1" t="s">
        <v>202</v>
      </c>
      <c r="AU242" s="251" t="s">
        <v>82</v>
      </c>
      <c r="AV242" s="13" t="s">
        <v>82</v>
      </c>
      <c r="AW242" s="13" t="s">
        <v>33</v>
      </c>
      <c r="AX242" s="13" t="s">
        <v>72</v>
      </c>
      <c r="AY242" s="251" t="s">
        <v>116</v>
      </c>
    </row>
    <row r="243" s="13" customFormat="1">
      <c r="A243" s="13"/>
      <c r="B243" s="241"/>
      <c r="C243" s="242"/>
      <c r="D243" s="232" t="s">
        <v>202</v>
      </c>
      <c r="E243" s="243" t="s">
        <v>19</v>
      </c>
      <c r="F243" s="244" t="s">
        <v>379</v>
      </c>
      <c r="G243" s="242"/>
      <c r="H243" s="245">
        <v>18.300000000000001</v>
      </c>
      <c r="I243" s="246"/>
      <c r="J243" s="242"/>
      <c r="K243" s="242"/>
      <c r="L243" s="247"/>
      <c r="M243" s="248"/>
      <c r="N243" s="249"/>
      <c r="O243" s="249"/>
      <c r="P243" s="249"/>
      <c r="Q243" s="249"/>
      <c r="R243" s="249"/>
      <c r="S243" s="249"/>
      <c r="T243" s="25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1" t="s">
        <v>202</v>
      </c>
      <c r="AU243" s="251" t="s">
        <v>82</v>
      </c>
      <c r="AV243" s="13" t="s">
        <v>82</v>
      </c>
      <c r="AW243" s="13" t="s">
        <v>33</v>
      </c>
      <c r="AX243" s="13" t="s">
        <v>72</v>
      </c>
      <c r="AY243" s="251" t="s">
        <v>116</v>
      </c>
    </row>
    <row r="244" s="14" customFormat="1">
      <c r="A244" s="14"/>
      <c r="B244" s="252"/>
      <c r="C244" s="253"/>
      <c r="D244" s="232" t="s">
        <v>202</v>
      </c>
      <c r="E244" s="254" t="s">
        <v>19</v>
      </c>
      <c r="F244" s="255" t="s">
        <v>205</v>
      </c>
      <c r="G244" s="253"/>
      <c r="H244" s="256">
        <v>91.399999999999991</v>
      </c>
      <c r="I244" s="257"/>
      <c r="J244" s="253"/>
      <c r="K244" s="253"/>
      <c r="L244" s="258"/>
      <c r="M244" s="259"/>
      <c r="N244" s="260"/>
      <c r="O244" s="260"/>
      <c r="P244" s="260"/>
      <c r="Q244" s="260"/>
      <c r="R244" s="260"/>
      <c r="S244" s="260"/>
      <c r="T244" s="26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2" t="s">
        <v>202</v>
      </c>
      <c r="AU244" s="262" t="s">
        <v>82</v>
      </c>
      <c r="AV244" s="14" t="s">
        <v>135</v>
      </c>
      <c r="AW244" s="14" t="s">
        <v>33</v>
      </c>
      <c r="AX244" s="14" t="s">
        <v>80</v>
      </c>
      <c r="AY244" s="262" t="s">
        <v>116</v>
      </c>
    </row>
    <row r="245" s="2" customFormat="1" ht="21.75" customHeight="1">
      <c r="A245" s="39"/>
      <c r="B245" s="40"/>
      <c r="C245" s="219" t="s">
        <v>389</v>
      </c>
      <c r="D245" s="219" t="s">
        <v>119</v>
      </c>
      <c r="E245" s="220" t="s">
        <v>390</v>
      </c>
      <c r="F245" s="221" t="s">
        <v>391</v>
      </c>
      <c r="G245" s="222" t="s">
        <v>198</v>
      </c>
      <c r="H245" s="223">
        <v>91.400000000000006</v>
      </c>
      <c r="I245" s="224"/>
      <c r="J245" s="225">
        <f>ROUND(I245*H245,2)</f>
        <v>0</v>
      </c>
      <c r="K245" s="221" t="s">
        <v>123</v>
      </c>
      <c r="L245" s="45"/>
      <c r="M245" s="226" t="s">
        <v>19</v>
      </c>
      <c r="N245" s="227" t="s">
        <v>43</v>
      </c>
      <c r="O245" s="85"/>
      <c r="P245" s="228">
        <f>O245*H245</f>
        <v>0</v>
      </c>
      <c r="Q245" s="228">
        <v>0</v>
      </c>
      <c r="R245" s="228">
        <f>Q245*H245</f>
        <v>0</v>
      </c>
      <c r="S245" s="228">
        <v>0</v>
      </c>
      <c r="T245" s="22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0" t="s">
        <v>135</v>
      </c>
      <c r="AT245" s="230" t="s">
        <v>119</v>
      </c>
      <c r="AU245" s="230" t="s">
        <v>82</v>
      </c>
      <c r="AY245" s="18" t="s">
        <v>116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8" t="s">
        <v>80</v>
      </c>
      <c r="BK245" s="231">
        <f>ROUND(I245*H245,2)</f>
        <v>0</v>
      </c>
      <c r="BL245" s="18" t="s">
        <v>135</v>
      </c>
      <c r="BM245" s="230" t="s">
        <v>392</v>
      </c>
    </row>
    <row r="246" s="2" customFormat="1">
      <c r="A246" s="39"/>
      <c r="B246" s="40"/>
      <c r="C246" s="41"/>
      <c r="D246" s="232" t="s">
        <v>200</v>
      </c>
      <c r="E246" s="41"/>
      <c r="F246" s="233" t="s">
        <v>393</v>
      </c>
      <c r="G246" s="41"/>
      <c r="H246" s="41"/>
      <c r="I246" s="137"/>
      <c r="J246" s="41"/>
      <c r="K246" s="41"/>
      <c r="L246" s="45"/>
      <c r="M246" s="234"/>
      <c r="N246" s="235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200</v>
      </c>
      <c r="AU246" s="18" t="s">
        <v>82</v>
      </c>
    </row>
    <row r="247" s="13" customFormat="1">
      <c r="A247" s="13"/>
      <c r="B247" s="241"/>
      <c r="C247" s="242"/>
      <c r="D247" s="232" t="s">
        <v>202</v>
      </c>
      <c r="E247" s="243" t="s">
        <v>19</v>
      </c>
      <c r="F247" s="244" t="s">
        <v>377</v>
      </c>
      <c r="G247" s="242"/>
      <c r="H247" s="245">
        <v>51.100000000000001</v>
      </c>
      <c r="I247" s="246"/>
      <c r="J247" s="242"/>
      <c r="K247" s="242"/>
      <c r="L247" s="247"/>
      <c r="M247" s="248"/>
      <c r="N247" s="249"/>
      <c r="O247" s="249"/>
      <c r="P247" s="249"/>
      <c r="Q247" s="249"/>
      <c r="R247" s="249"/>
      <c r="S247" s="249"/>
      <c r="T247" s="250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1" t="s">
        <v>202</v>
      </c>
      <c r="AU247" s="251" t="s">
        <v>82</v>
      </c>
      <c r="AV247" s="13" t="s">
        <v>82</v>
      </c>
      <c r="AW247" s="13" t="s">
        <v>33</v>
      </c>
      <c r="AX247" s="13" t="s">
        <v>72</v>
      </c>
      <c r="AY247" s="251" t="s">
        <v>116</v>
      </c>
    </row>
    <row r="248" s="13" customFormat="1">
      <c r="A248" s="13"/>
      <c r="B248" s="241"/>
      <c r="C248" s="242"/>
      <c r="D248" s="232" t="s">
        <v>202</v>
      </c>
      <c r="E248" s="243" t="s">
        <v>19</v>
      </c>
      <c r="F248" s="244" t="s">
        <v>378</v>
      </c>
      <c r="G248" s="242"/>
      <c r="H248" s="245">
        <v>22</v>
      </c>
      <c r="I248" s="246"/>
      <c r="J248" s="242"/>
      <c r="K248" s="242"/>
      <c r="L248" s="247"/>
      <c r="M248" s="248"/>
      <c r="N248" s="249"/>
      <c r="O248" s="249"/>
      <c r="P248" s="249"/>
      <c r="Q248" s="249"/>
      <c r="R248" s="249"/>
      <c r="S248" s="249"/>
      <c r="T248" s="25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1" t="s">
        <v>202</v>
      </c>
      <c r="AU248" s="251" t="s">
        <v>82</v>
      </c>
      <c r="AV248" s="13" t="s">
        <v>82</v>
      </c>
      <c r="AW248" s="13" t="s">
        <v>33</v>
      </c>
      <c r="AX248" s="13" t="s">
        <v>72</v>
      </c>
      <c r="AY248" s="251" t="s">
        <v>116</v>
      </c>
    </row>
    <row r="249" s="13" customFormat="1">
      <c r="A249" s="13"/>
      <c r="B249" s="241"/>
      <c r="C249" s="242"/>
      <c r="D249" s="232" t="s">
        <v>202</v>
      </c>
      <c r="E249" s="243" t="s">
        <v>19</v>
      </c>
      <c r="F249" s="244" t="s">
        <v>379</v>
      </c>
      <c r="G249" s="242"/>
      <c r="H249" s="245">
        <v>18.300000000000001</v>
      </c>
      <c r="I249" s="246"/>
      <c r="J249" s="242"/>
      <c r="K249" s="242"/>
      <c r="L249" s="247"/>
      <c r="M249" s="248"/>
      <c r="N249" s="249"/>
      <c r="O249" s="249"/>
      <c r="P249" s="249"/>
      <c r="Q249" s="249"/>
      <c r="R249" s="249"/>
      <c r="S249" s="249"/>
      <c r="T249" s="25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1" t="s">
        <v>202</v>
      </c>
      <c r="AU249" s="251" t="s">
        <v>82</v>
      </c>
      <c r="AV249" s="13" t="s">
        <v>82</v>
      </c>
      <c r="AW249" s="13" t="s">
        <v>33</v>
      </c>
      <c r="AX249" s="13" t="s">
        <v>72</v>
      </c>
      <c r="AY249" s="251" t="s">
        <v>116</v>
      </c>
    </row>
    <row r="250" s="14" customFormat="1">
      <c r="A250" s="14"/>
      <c r="B250" s="252"/>
      <c r="C250" s="253"/>
      <c r="D250" s="232" t="s">
        <v>202</v>
      </c>
      <c r="E250" s="254" t="s">
        <v>19</v>
      </c>
      <c r="F250" s="255" t="s">
        <v>205</v>
      </c>
      <c r="G250" s="253"/>
      <c r="H250" s="256">
        <v>91.399999999999991</v>
      </c>
      <c r="I250" s="257"/>
      <c r="J250" s="253"/>
      <c r="K250" s="253"/>
      <c r="L250" s="258"/>
      <c r="M250" s="259"/>
      <c r="N250" s="260"/>
      <c r="O250" s="260"/>
      <c r="P250" s="260"/>
      <c r="Q250" s="260"/>
      <c r="R250" s="260"/>
      <c r="S250" s="260"/>
      <c r="T250" s="261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2" t="s">
        <v>202</v>
      </c>
      <c r="AU250" s="262" t="s">
        <v>82</v>
      </c>
      <c r="AV250" s="14" t="s">
        <v>135</v>
      </c>
      <c r="AW250" s="14" t="s">
        <v>33</v>
      </c>
      <c r="AX250" s="14" t="s">
        <v>80</v>
      </c>
      <c r="AY250" s="262" t="s">
        <v>116</v>
      </c>
    </row>
    <row r="251" s="2" customFormat="1" ht="33" customHeight="1">
      <c r="A251" s="39"/>
      <c r="B251" s="40"/>
      <c r="C251" s="219" t="s">
        <v>394</v>
      </c>
      <c r="D251" s="219" t="s">
        <v>119</v>
      </c>
      <c r="E251" s="220" t="s">
        <v>395</v>
      </c>
      <c r="F251" s="221" t="s">
        <v>396</v>
      </c>
      <c r="G251" s="222" t="s">
        <v>198</v>
      </c>
      <c r="H251" s="223">
        <v>407.39999999999998</v>
      </c>
      <c r="I251" s="224"/>
      <c r="J251" s="225">
        <f>ROUND(I251*H251,2)</f>
        <v>0</v>
      </c>
      <c r="K251" s="221" t="s">
        <v>123</v>
      </c>
      <c r="L251" s="45"/>
      <c r="M251" s="226" t="s">
        <v>19</v>
      </c>
      <c r="N251" s="227" t="s">
        <v>43</v>
      </c>
      <c r="O251" s="85"/>
      <c r="P251" s="228">
        <f>O251*H251</f>
        <v>0</v>
      </c>
      <c r="Q251" s="228">
        <v>0.084250000000000005</v>
      </c>
      <c r="R251" s="228">
        <f>Q251*H251</f>
        <v>34.323450000000001</v>
      </c>
      <c r="S251" s="228">
        <v>0</v>
      </c>
      <c r="T251" s="22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0" t="s">
        <v>135</v>
      </c>
      <c r="AT251" s="230" t="s">
        <v>119</v>
      </c>
      <c r="AU251" s="230" t="s">
        <v>82</v>
      </c>
      <c r="AY251" s="18" t="s">
        <v>116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8" t="s">
        <v>80</v>
      </c>
      <c r="BK251" s="231">
        <f>ROUND(I251*H251,2)</f>
        <v>0</v>
      </c>
      <c r="BL251" s="18" t="s">
        <v>135</v>
      </c>
      <c r="BM251" s="230" t="s">
        <v>397</v>
      </c>
    </row>
    <row r="252" s="2" customFormat="1">
      <c r="A252" s="39"/>
      <c r="B252" s="40"/>
      <c r="C252" s="41"/>
      <c r="D252" s="232" t="s">
        <v>200</v>
      </c>
      <c r="E252" s="41"/>
      <c r="F252" s="233" t="s">
        <v>398</v>
      </c>
      <c r="G252" s="41"/>
      <c r="H252" s="41"/>
      <c r="I252" s="137"/>
      <c r="J252" s="41"/>
      <c r="K252" s="41"/>
      <c r="L252" s="45"/>
      <c r="M252" s="234"/>
      <c r="N252" s="235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200</v>
      </c>
      <c r="AU252" s="18" t="s">
        <v>82</v>
      </c>
    </row>
    <row r="253" s="13" customFormat="1">
      <c r="A253" s="13"/>
      <c r="B253" s="241"/>
      <c r="C253" s="242"/>
      <c r="D253" s="232" t="s">
        <v>202</v>
      </c>
      <c r="E253" s="243" t="s">
        <v>19</v>
      </c>
      <c r="F253" s="244" t="s">
        <v>358</v>
      </c>
      <c r="G253" s="242"/>
      <c r="H253" s="245">
        <v>3.2999999999999998</v>
      </c>
      <c r="I253" s="246"/>
      <c r="J253" s="242"/>
      <c r="K253" s="242"/>
      <c r="L253" s="247"/>
      <c r="M253" s="248"/>
      <c r="N253" s="249"/>
      <c r="O253" s="249"/>
      <c r="P253" s="249"/>
      <c r="Q253" s="249"/>
      <c r="R253" s="249"/>
      <c r="S253" s="249"/>
      <c r="T253" s="25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1" t="s">
        <v>202</v>
      </c>
      <c r="AU253" s="251" t="s">
        <v>82</v>
      </c>
      <c r="AV253" s="13" t="s">
        <v>82</v>
      </c>
      <c r="AW253" s="13" t="s">
        <v>33</v>
      </c>
      <c r="AX253" s="13" t="s">
        <v>72</v>
      </c>
      <c r="AY253" s="251" t="s">
        <v>116</v>
      </c>
    </row>
    <row r="254" s="13" customFormat="1">
      <c r="A254" s="13"/>
      <c r="B254" s="241"/>
      <c r="C254" s="242"/>
      <c r="D254" s="232" t="s">
        <v>202</v>
      </c>
      <c r="E254" s="243" t="s">
        <v>19</v>
      </c>
      <c r="F254" s="244" t="s">
        <v>359</v>
      </c>
      <c r="G254" s="242"/>
      <c r="H254" s="245">
        <v>404.10000000000002</v>
      </c>
      <c r="I254" s="246"/>
      <c r="J254" s="242"/>
      <c r="K254" s="242"/>
      <c r="L254" s="247"/>
      <c r="M254" s="248"/>
      <c r="N254" s="249"/>
      <c r="O254" s="249"/>
      <c r="P254" s="249"/>
      <c r="Q254" s="249"/>
      <c r="R254" s="249"/>
      <c r="S254" s="249"/>
      <c r="T254" s="25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1" t="s">
        <v>202</v>
      </c>
      <c r="AU254" s="251" t="s">
        <v>82</v>
      </c>
      <c r="AV254" s="13" t="s">
        <v>82</v>
      </c>
      <c r="AW254" s="13" t="s">
        <v>33</v>
      </c>
      <c r="AX254" s="13" t="s">
        <v>72</v>
      </c>
      <c r="AY254" s="251" t="s">
        <v>116</v>
      </c>
    </row>
    <row r="255" s="14" customFormat="1">
      <c r="A255" s="14"/>
      <c r="B255" s="252"/>
      <c r="C255" s="253"/>
      <c r="D255" s="232" t="s">
        <v>202</v>
      </c>
      <c r="E255" s="254" t="s">
        <v>19</v>
      </c>
      <c r="F255" s="255" t="s">
        <v>205</v>
      </c>
      <c r="G255" s="253"/>
      <c r="H255" s="256">
        <v>407.40000000000003</v>
      </c>
      <c r="I255" s="257"/>
      <c r="J255" s="253"/>
      <c r="K255" s="253"/>
      <c r="L255" s="258"/>
      <c r="M255" s="259"/>
      <c r="N255" s="260"/>
      <c r="O255" s="260"/>
      <c r="P255" s="260"/>
      <c r="Q255" s="260"/>
      <c r="R255" s="260"/>
      <c r="S255" s="260"/>
      <c r="T255" s="26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2" t="s">
        <v>202</v>
      </c>
      <c r="AU255" s="262" t="s">
        <v>82</v>
      </c>
      <c r="AV255" s="14" t="s">
        <v>135</v>
      </c>
      <c r="AW255" s="14" t="s">
        <v>33</v>
      </c>
      <c r="AX255" s="14" t="s">
        <v>80</v>
      </c>
      <c r="AY255" s="262" t="s">
        <v>116</v>
      </c>
    </row>
    <row r="256" s="2" customFormat="1" ht="16.5" customHeight="1">
      <c r="A256" s="39"/>
      <c r="B256" s="40"/>
      <c r="C256" s="274" t="s">
        <v>399</v>
      </c>
      <c r="D256" s="274" t="s">
        <v>279</v>
      </c>
      <c r="E256" s="275" t="s">
        <v>400</v>
      </c>
      <c r="F256" s="276" t="s">
        <v>401</v>
      </c>
      <c r="G256" s="277" t="s">
        <v>198</v>
      </c>
      <c r="H256" s="278">
        <v>3.399</v>
      </c>
      <c r="I256" s="279"/>
      <c r="J256" s="280">
        <f>ROUND(I256*H256,2)</f>
        <v>0</v>
      </c>
      <c r="K256" s="276" t="s">
        <v>123</v>
      </c>
      <c r="L256" s="281"/>
      <c r="M256" s="282" t="s">
        <v>19</v>
      </c>
      <c r="N256" s="283" t="s">
        <v>43</v>
      </c>
      <c r="O256" s="85"/>
      <c r="P256" s="228">
        <f>O256*H256</f>
        <v>0</v>
      </c>
      <c r="Q256" s="228">
        <v>0.13100000000000001</v>
      </c>
      <c r="R256" s="228">
        <f>Q256*H256</f>
        <v>0.44526900000000003</v>
      </c>
      <c r="S256" s="228">
        <v>0</v>
      </c>
      <c r="T256" s="22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157</v>
      </c>
      <c r="AT256" s="230" t="s">
        <v>279</v>
      </c>
      <c r="AU256" s="230" t="s">
        <v>82</v>
      </c>
      <c r="AY256" s="18" t="s">
        <v>116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80</v>
      </c>
      <c r="BK256" s="231">
        <f>ROUND(I256*H256,2)</f>
        <v>0</v>
      </c>
      <c r="BL256" s="18" t="s">
        <v>135</v>
      </c>
      <c r="BM256" s="230" t="s">
        <v>402</v>
      </c>
    </row>
    <row r="257" s="13" customFormat="1">
      <c r="A257" s="13"/>
      <c r="B257" s="241"/>
      <c r="C257" s="242"/>
      <c r="D257" s="232" t="s">
        <v>202</v>
      </c>
      <c r="E257" s="242"/>
      <c r="F257" s="244" t="s">
        <v>403</v>
      </c>
      <c r="G257" s="242"/>
      <c r="H257" s="245">
        <v>3.399</v>
      </c>
      <c r="I257" s="246"/>
      <c r="J257" s="242"/>
      <c r="K257" s="242"/>
      <c r="L257" s="247"/>
      <c r="M257" s="248"/>
      <c r="N257" s="249"/>
      <c r="O257" s="249"/>
      <c r="P257" s="249"/>
      <c r="Q257" s="249"/>
      <c r="R257" s="249"/>
      <c r="S257" s="249"/>
      <c r="T257" s="25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1" t="s">
        <v>202</v>
      </c>
      <c r="AU257" s="251" t="s">
        <v>82</v>
      </c>
      <c r="AV257" s="13" t="s">
        <v>82</v>
      </c>
      <c r="AW257" s="13" t="s">
        <v>4</v>
      </c>
      <c r="AX257" s="13" t="s">
        <v>80</v>
      </c>
      <c r="AY257" s="251" t="s">
        <v>116</v>
      </c>
    </row>
    <row r="258" s="2" customFormat="1" ht="16.5" customHeight="1">
      <c r="A258" s="39"/>
      <c r="B258" s="40"/>
      <c r="C258" s="274" t="s">
        <v>404</v>
      </c>
      <c r="D258" s="274" t="s">
        <v>279</v>
      </c>
      <c r="E258" s="275" t="s">
        <v>405</v>
      </c>
      <c r="F258" s="276" t="s">
        <v>406</v>
      </c>
      <c r="G258" s="277" t="s">
        <v>198</v>
      </c>
      <c r="H258" s="278">
        <v>408.14100000000002</v>
      </c>
      <c r="I258" s="279"/>
      <c r="J258" s="280">
        <f>ROUND(I258*H258,2)</f>
        <v>0</v>
      </c>
      <c r="K258" s="276" t="s">
        <v>123</v>
      </c>
      <c r="L258" s="281"/>
      <c r="M258" s="282" t="s">
        <v>19</v>
      </c>
      <c r="N258" s="283" t="s">
        <v>43</v>
      </c>
      <c r="O258" s="85"/>
      <c r="P258" s="228">
        <f>O258*H258</f>
        <v>0</v>
      </c>
      <c r="Q258" s="228">
        <v>0.13100000000000001</v>
      </c>
      <c r="R258" s="228">
        <f>Q258*H258</f>
        <v>53.466471000000006</v>
      </c>
      <c r="S258" s="228">
        <v>0</v>
      </c>
      <c r="T258" s="22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0" t="s">
        <v>157</v>
      </c>
      <c r="AT258" s="230" t="s">
        <v>279</v>
      </c>
      <c r="AU258" s="230" t="s">
        <v>82</v>
      </c>
      <c r="AY258" s="18" t="s">
        <v>116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8" t="s">
        <v>80</v>
      </c>
      <c r="BK258" s="231">
        <f>ROUND(I258*H258,2)</f>
        <v>0</v>
      </c>
      <c r="BL258" s="18" t="s">
        <v>135</v>
      </c>
      <c r="BM258" s="230" t="s">
        <v>407</v>
      </c>
    </row>
    <row r="259" s="13" customFormat="1">
      <c r="A259" s="13"/>
      <c r="B259" s="241"/>
      <c r="C259" s="242"/>
      <c r="D259" s="232" t="s">
        <v>202</v>
      </c>
      <c r="E259" s="242"/>
      <c r="F259" s="244" t="s">
        <v>408</v>
      </c>
      <c r="G259" s="242"/>
      <c r="H259" s="245">
        <v>408.14100000000002</v>
      </c>
      <c r="I259" s="246"/>
      <c r="J259" s="242"/>
      <c r="K259" s="242"/>
      <c r="L259" s="247"/>
      <c r="M259" s="248"/>
      <c r="N259" s="249"/>
      <c r="O259" s="249"/>
      <c r="P259" s="249"/>
      <c r="Q259" s="249"/>
      <c r="R259" s="249"/>
      <c r="S259" s="249"/>
      <c r="T259" s="25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1" t="s">
        <v>202</v>
      </c>
      <c r="AU259" s="251" t="s">
        <v>82</v>
      </c>
      <c r="AV259" s="13" t="s">
        <v>82</v>
      </c>
      <c r="AW259" s="13" t="s">
        <v>4</v>
      </c>
      <c r="AX259" s="13" t="s">
        <v>80</v>
      </c>
      <c r="AY259" s="251" t="s">
        <v>116</v>
      </c>
    </row>
    <row r="260" s="2" customFormat="1" ht="33" customHeight="1">
      <c r="A260" s="39"/>
      <c r="B260" s="40"/>
      <c r="C260" s="219" t="s">
        <v>409</v>
      </c>
      <c r="D260" s="219" t="s">
        <v>119</v>
      </c>
      <c r="E260" s="220" t="s">
        <v>410</v>
      </c>
      <c r="F260" s="221" t="s">
        <v>411</v>
      </c>
      <c r="G260" s="222" t="s">
        <v>198</v>
      </c>
      <c r="H260" s="223">
        <v>3.2999999999999998</v>
      </c>
      <c r="I260" s="224"/>
      <c r="J260" s="225">
        <f>ROUND(I260*H260,2)</f>
        <v>0</v>
      </c>
      <c r="K260" s="221" t="s">
        <v>123</v>
      </c>
      <c r="L260" s="45"/>
      <c r="M260" s="226" t="s">
        <v>19</v>
      </c>
      <c r="N260" s="227" t="s">
        <v>43</v>
      </c>
      <c r="O260" s="85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0" t="s">
        <v>135</v>
      </c>
      <c r="AT260" s="230" t="s">
        <v>119</v>
      </c>
      <c r="AU260" s="230" t="s">
        <v>82</v>
      </c>
      <c r="AY260" s="18" t="s">
        <v>116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8" t="s">
        <v>80</v>
      </c>
      <c r="BK260" s="231">
        <f>ROUND(I260*H260,2)</f>
        <v>0</v>
      </c>
      <c r="BL260" s="18" t="s">
        <v>135</v>
      </c>
      <c r="BM260" s="230" t="s">
        <v>412</v>
      </c>
    </row>
    <row r="261" s="2" customFormat="1">
      <c r="A261" s="39"/>
      <c r="B261" s="40"/>
      <c r="C261" s="41"/>
      <c r="D261" s="232" t="s">
        <v>200</v>
      </c>
      <c r="E261" s="41"/>
      <c r="F261" s="233" t="s">
        <v>398</v>
      </c>
      <c r="G261" s="41"/>
      <c r="H261" s="41"/>
      <c r="I261" s="137"/>
      <c r="J261" s="41"/>
      <c r="K261" s="41"/>
      <c r="L261" s="45"/>
      <c r="M261" s="234"/>
      <c r="N261" s="235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200</v>
      </c>
      <c r="AU261" s="18" t="s">
        <v>82</v>
      </c>
    </row>
    <row r="262" s="2" customFormat="1" ht="33" customHeight="1">
      <c r="A262" s="39"/>
      <c r="B262" s="40"/>
      <c r="C262" s="219" t="s">
        <v>413</v>
      </c>
      <c r="D262" s="219" t="s">
        <v>119</v>
      </c>
      <c r="E262" s="220" t="s">
        <v>414</v>
      </c>
      <c r="F262" s="221" t="s">
        <v>415</v>
      </c>
      <c r="G262" s="222" t="s">
        <v>198</v>
      </c>
      <c r="H262" s="223">
        <v>8.8499999999999996</v>
      </c>
      <c r="I262" s="224"/>
      <c r="J262" s="225">
        <f>ROUND(I262*H262,2)</f>
        <v>0</v>
      </c>
      <c r="K262" s="221" t="s">
        <v>123</v>
      </c>
      <c r="L262" s="45"/>
      <c r="M262" s="226" t="s">
        <v>19</v>
      </c>
      <c r="N262" s="227" t="s">
        <v>43</v>
      </c>
      <c r="O262" s="85"/>
      <c r="P262" s="228">
        <f>O262*H262</f>
        <v>0</v>
      </c>
      <c r="Q262" s="228">
        <v>0.10362</v>
      </c>
      <c r="R262" s="228">
        <f>Q262*H262</f>
        <v>0.91703699999999999</v>
      </c>
      <c r="S262" s="228">
        <v>0</v>
      </c>
      <c r="T262" s="22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0" t="s">
        <v>135</v>
      </c>
      <c r="AT262" s="230" t="s">
        <v>119</v>
      </c>
      <c r="AU262" s="230" t="s">
        <v>82</v>
      </c>
      <c r="AY262" s="18" t="s">
        <v>116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8" t="s">
        <v>80</v>
      </c>
      <c r="BK262" s="231">
        <f>ROUND(I262*H262,2)</f>
        <v>0</v>
      </c>
      <c r="BL262" s="18" t="s">
        <v>135</v>
      </c>
      <c r="BM262" s="230" t="s">
        <v>416</v>
      </c>
    </row>
    <row r="263" s="2" customFormat="1">
      <c r="A263" s="39"/>
      <c r="B263" s="40"/>
      <c r="C263" s="41"/>
      <c r="D263" s="232" t="s">
        <v>200</v>
      </c>
      <c r="E263" s="41"/>
      <c r="F263" s="233" t="s">
        <v>417</v>
      </c>
      <c r="G263" s="41"/>
      <c r="H263" s="41"/>
      <c r="I263" s="137"/>
      <c r="J263" s="41"/>
      <c r="K263" s="41"/>
      <c r="L263" s="45"/>
      <c r="M263" s="234"/>
      <c r="N263" s="235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200</v>
      </c>
      <c r="AU263" s="18" t="s">
        <v>82</v>
      </c>
    </row>
    <row r="264" s="13" customFormat="1">
      <c r="A264" s="13"/>
      <c r="B264" s="241"/>
      <c r="C264" s="242"/>
      <c r="D264" s="232" t="s">
        <v>202</v>
      </c>
      <c r="E264" s="243" t="s">
        <v>19</v>
      </c>
      <c r="F264" s="244" t="s">
        <v>369</v>
      </c>
      <c r="G264" s="242"/>
      <c r="H264" s="245">
        <v>2.8500000000000001</v>
      </c>
      <c r="I264" s="246"/>
      <c r="J264" s="242"/>
      <c r="K264" s="242"/>
      <c r="L264" s="247"/>
      <c r="M264" s="248"/>
      <c r="N264" s="249"/>
      <c r="O264" s="249"/>
      <c r="P264" s="249"/>
      <c r="Q264" s="249"/>
      <c r="R264" s="249"/>
      <c r="S264" s="249"/>
      <c r="T264" s="25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1" t="s">
        <v>202</v>
      </c>
      <c r="AU264" s="251" t="s">
        <v>82</v>
      </c>
      <c r="AV264" s="13" t="s">
        <v>82</v>
      </c>
      <c r="AW264" s="13" t="s">
        <v>33</v>
      </c>
      <c r="AX264" s="13" t="s">
        <v>72</v>
      </c>
      <c r="AY264" s="251" t="s">
        <v>116</v>
      </c>
    </row>
    <row r="265" s="13" customFormat="1">
      <c r="A265" s="13"/>
      <c r="B265" s="241"/>
      <c r="C265" s="242"/>
      <c r="D265" s="232" t="s">
        <v>202</v>
      </c>
      <c r="E265" s="243" t="s">
        <v>19</v>
      </c>
      <c r="F265" s="244" t="s">
        <v>370</v>
      </c>
      <c r="G265" s="242"/>
      <c r="H265" s="245">
        <v>6</v>
      </c>
      <c r="I265" s="246"/>
      <c r="J265" s="242"/>
      <c r="K265" s="242"/>
      <c r="L265" s="247"/>
      <c r="M265" s="248"/>
      <c r="N265" s="249"/>
      <c r="O265" s="249"/>
      <c r="P265" s="249"/>
      <c r="Q265" s="249"/>
      <c r="R265" s="249"/>
      <c r="S265" s="249"/>
      <c r="T265" s="250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1" t="s">
        <v>202</v>
      </c>
      <c r="AU265" s="251" t="s">
        <v>82</v>
      </c>
      <c r="AV265" s="13" t="s">
        <v>82</v>
      </c>
      <c r="AW265" s="13" t="s">
        <v>33</v>
      </c>
      <c r="AX265" s="13" t="s">
        <v>72</v>
      </c>
      <c r="AY265" s="251" t="s">
        <v>116</v>
      </c>
    </row>
    <row r="266" s="14" customFormat="1">
      <c r="A266" s="14"/>
      <c r="B266" s="252"/>
      <c r="C266" s="253"/>
      <c r="D266" s="232" t="s">
        <v>202</v>
      </c>
      <c r="E266" s="254" t="s">
        <v>19</v>
      </c>
      <c r="F266" s="255" t="s">
        <v>205</v>
      </c>
      <c r="G266" s="253"/>
      <c r="H266" s="256">
        <v>8.8499999999999996</v>
      </c>
      <c r="I266" s="257"/>
      <c r="J266" s="253"/>
      <c r="K266" s="253"/>
      <c r="L266" s="258"/>
      <c r="M266" s="259"/>
      <c r="N266" s="260"/>
      <c r="O266" s="260"/>
      <c r="P266" s="260"/>
      <c r="Q266" s="260"/>
      <c r="R266" s="260"/>
      <c r="S266" s="260"/>
      <c r="T266" s="26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2" t="s">
        <v>202</v>
      </c>
      <c r="AU266" s="262" t="s">
        <v>82</v>
      </c>
      <c r="AV266" s="14" t="s">
        <v>135</v>
      </c>
      <c r="AW266" s="14" t="s">
        <v>33</v>
      </c>
      <c r="AX266" s="14" t="s">
        <v>80</v>
      </c>
      <c r="AY266" s="262" t="s">
        <v>116</v>
      </c>
    </row>
    <row r="267" s="2" customFormat="1" ht="16.5" customHeight="1">
      <c r="A267" s="39"/>
      <c r="B267" s="40"/>
      <c r="C267" s="274" t="s">
        <v>418</v>
      </c>
      <c r="D267" s="274" t="s">
        <v>279</v>
      </c>
      <c r="E267" s="275" t="s">
        <v>419</v>
      </c>
      <c r="F267" s="276" t="s">
        <v>420</v>
      </c>
      <c r="G267" s="277" t="s">
        <v>198</v>
      </c>
      <c r="H267" s="278">
        <v>2.9359999999999999</v>
      </c>
      <c r="I267" s="279"/>
      <c r="J267" s="280">
        <f>ROUND(I267*H267,2)</f>
        <v>0</v>
      </c>
      <c r="K267" s="276" t="s">
        <v>123</v>
      </c>
      <c r="L267" s="281"/>
      <c r="M267" s="282" t="s">
        <v>19</v>
      </c>
      <c r="N267" s="283" t="s">
        <v>43</v>
      </c>
      <c r="O267" s="85"/>
      <c r="P267" s="228">
        <f>O267*H267</f>
        <v>0</v>
      </c>
      <c r="Q267" s="228">
        <v>0.17499999999999999</v>
      </c>
      <c r="R267" s="228">
        <f>Q267*H267</f>
        <v>0.51379999999999992</v>
      </c>
      <c r="S267" s="228">
        <v>0</v>
      </c>
      <c r="T267" s="22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0" t="s">
        <v>157</v>
      </c>
      <c r="AT267" s="230" t="s">
        <v>279</v>
      </c>
      <c r="AU267" s="230" t="s">
        <v>82</v>
      </c>
      <c r="AY267" s="18" t="s">
        <v>116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8" t="s">
        <v>80</v>
      </c>
      <c r="BK267" s="231">
        <f>ROUND(I267*H267,2)</f>
        <v>0</v>
      </c>
      <c r="BL267" s="18" t="s">
        <v>135</v>
      </c>
      <c r="BM267" s="230" t="s">
        <v>421</v>
      </c>
    </row>
    <row r="268" s="13" customFormat="1">
      <c r="A268" s="13"/>
      <c r="B268" s="241"/>
      <c r="C268" s="242"/>
      <c r="D268" s="232" t="s">
        <v>202</v>
      </c>
      <c r="E268" s="242"/>
      <c r="F268" s="244" t="s">
        <v>422</v>
      </c>
      <c r="G268" s="242"/>
      <c r="H268" s="245">
        <v>2.9359999999999999</v>
      </c>
      <c r="I268" s="246"/>
      <c r="J268" s="242"/>
      <c r="K268" s="242"/>
      <c r="L268" s="247"/>
      <c r="M268" s="248"/>
      <c r="N268" s="249"/>
      <c r="O268" s="249"/>
      <c r="P268" s="249"/>
      <c r="Q268" s="249"/>
      <c r="R268" s="249"/>
      <c r="S268" s="249"/>
      <c r="T268" s="25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1" t="s">
        <v>202</v>
      </c>
      <c r="AU268" s="251" t="s">
        <v>82</v>
      </c>
      <c r="AV268" s="13" t="s">
        <v>82</v>
      </c>
      <c r="AW268" s="13" t="s">
        <v>4</v>
      </c>
      <c r="AX268" s="13" t="s">
        <v>80</v>
      </c>
      <c r="AY268" s="251" t="s">
        <v>116</v>
      </c>
    </row>
    <row r="269" s="2" customFormat="1" ht="16.5" customHeight="1">
      <c r="A269" s="39"/>
      <c r="B269" s="40"/>
      <c r="C269" s="274" t="s">
        <v>423</v>
      </c>
      <c r="D269" s="274" t="s">
        <v>279</v>
      </c>
      <c r="E269" s="275" t="s">
        <v>424</v>
      </c>
      <c r="F269" s="276" t="s">
        <v>425</v>
      </c>
      <c r="G269" s="277" t="s">
        <v>198</v>
      </c>
      <c r="H269" s="278">
        <v>6.1799999999999997</v>
      </c>
      <c r="I269" s="279"/>
      <c r="J269" s="280">
        <f>ROUND(I269*H269,2)</f>
        <v>0</v>
      </c>
      <c r="K269" s="276" t="s">
        <v>123</v>
      </c>
      <c r="L269" s="281"/>
      <c r="M269" s="282" t="s">
        <v>19</v>
      </c>
      <c r="N269" s="283" t="s">
        <v>43</v>
      </c>
      <c r="O269" s="85"/>
      <c r="P269" s="228">
        <f>O269*H269</f>
        <v>0</v>
      </c>
      <c r="Q269" s="228">
        <v>0.17599999999999999</v>
      </c>
      <c r="R269" s="228">
        <f>Q269*H269</f>
        <v>1.08768</v>
      </c>
      <c r="S269" s="228">
        <v>0</v>
      </c>
      <c r="T269" s="22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0" t="s">
        <v>157</v>
      </c>
      <c r="AT269" s="230" t="s">
        <v>279</v>
      </c>
      <c r="AU269" s="230" t="s">
        <v>82</v>
      </c>
      <c r="AY269" s="18" t="s">
        <v>116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8" t="s">
        <v>80</v>
      </c>
      <c r="BK269" s="231">
        <f>ROUND(I269*H269,2)</f>
        <v>0</v>
      </c>
      <c r="BL269" s="18" t="s">
        <v>135</v>
      </c>
      <c r="BM269" s="230" t="s">
        <v>426</v>
      </c>
    </row>
    <row r="270" s="13" customFormat="1">
      <c r="A270" s="13"/>
      <c r="B270" s="241"/>
      <c r="C270" s="242"/>
      <c r="D270" s="232" t="s">
        <v>202</v>
      </c>
      <c r="E270" s="242"/>
      <c r="F270" s="244" t="s">
        <v>427</v>
      </c>
      <c r="G270" s="242"/>
      <c r="H270" s="245">
        <v>6.1799999999999997</v>
      </c>
      <c r="I270" s="246"/>
      <c r="J270" s="242"/>
      <c r="K270" s="242"/>
      <c r="L270" s="247"/>
      <c r="M270" s="248"/>
      <c r="N270" s="249"/>
      <c r="O270" s="249"/>
      <c r="P270" s="249"/>
      <c r="Q270" s="249"/>
      <c r="R270" s="249"/>
      <c r="S270" s="249"/>
      <c r="T270" s="25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1" t="s">
        <v>202</v>
      </c>
      <c r="AU270" s="251" t="s">
        <v>82</v>
      </c>
      <c r="AV270" s="13" t="s">
        <v>82</v>
      </c>
      <c r="AW270" s="13" t="s">
        <v>4</v>
      </c>
      <c r="AX270" s="13" t="s">
        <v>80</v>
      </c>
      <c r="AY270" s="251" t="s">
        <v>116</v>
      </c>
    </row>
    <row r="271" s="2" customFormat="1" ht="33" customHeight="1">
      <c r="A271" s="39"/>
      <c r="B271" s="40"/>
      <c r="C271" s="219" t="s">
        <v>428</v>
      </c>
      <c r="D271" s="219" t="s">
        <v>119</v>
      </c>
      <c r="E271" s="220" t="s">
        <v>429</v>
      </c>
      <c r="F271" s="221" t="s">
        <v>430</v>
      </c>
      <c r="G271" s="222" t="s">
        <v>198</v>
      </c>
      <c r="H271" s="223">
        <v>2.8500000000000001</v>
      </c>
      <c r="I271" s="224"/>
      <c r="J271" s="225">
        <f>ROUND(I271*H271,2)</f>
        <v>0</v>
      </c>
      <c r="K271" s="221" t="s">
        <v>123</v>
      </c>
      <c r="L271" s="45"/>
      <c r="M271" s="226" t="s">
        <v>19</v>
      </c>
      <c r="N271" s="227" t="s">
        <v>43</v>
      </c>
      <c r="O271" s="85"/>
      <c r="P271" s="228">
        <f>O271*H271</f>
        <v>0</v>
      </c>
      <c r="Q271" s="228">
        <v>0</v>
      </c>
      <c r="R271" s="228">
        <f>Q271*H271</f>
        <v>0</v>
      </c>
      <c r="S271" s="228">
        <v>0</v>
      </c>
      <c r="T271" s="22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0" t="s">
        <v>135</v>
      </c>
      <c r="AT271" s="230" t="s">
        <v>119</v>
      </c>
      <c r="AU271" s="230" t="s">
        <v>82</v>
      </c>
      <c r="AY271" s="18" t="s">
        <v>116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8" t="s">
        <v>80</v>
      </c>
      <c r="BK271" s="231">
        <f>ROUND(I271*H271,2)</f>
        <v>0</v>
      </c>
      <c r="BL271" s="18" t="s">
        <v>135</v>
      </c>
      <c r="BM271" s="230" t="s">
        <v>431</v>
      </c>
    </row>
    <row r="272" s="2" customFormat="1">
      <c r="A272" s="39"/>
      <c r="B272" s="40"/>
      <c r="C272" s="41"/>
      <c r="D272" s="232" t="s">
        <v>200</v>
      </c>
      <c r="E272" s="41"/>
      <c r="F272" s="233" t="s">
        <v>417</v>
      </c>
      <c r="G272" s="41"/>
      <c r="H272" s="41"/>
      <c r="I272" s="137"/>
      <c r="J272" s="41"/>
      <c r="K272" s="41"/>
      <c r="L272" s="45"/>
      <c r="M272" s="234"/>
      <c r="N272" s="235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200</v>
      </c>
      <c r="AU272" s="18" t="s">
        <v>82</v>
      </c>
    </row>
    <row r="273" s="2" customFormat="1" ht="33" customHeight="1">
      <c r="A273" s="39"/>
      <c r="B273" s="40"/>
      <c r="C273" s="219" t="s">
        <v>432</v>
      </c>
      <c r="D273" s="219" t="s">
        <v>119</v>
      </c>
      <c r="E273" s="220" t="s">
        <v>433</v>
      </c>
      <c r="F273" s="221" t="s">
        <v>434</v>
      </c>
      <c r="G273" s="222" t="s">
        <v>198</v>
      </c>
      <c r="H273" s="223">
        <v>85</v>
      </c>
      <c r="I273" s="224"/>
      <c r="J273" s="225">
        <f>ROUND(I273*H273,2)</f>
        <v>0</v>
      </c>
      <c r="K273" s="221" t="s">
        <v>123</v>
      </c>
      <c r="L273" s="45"/>
      <c r="M273" s="226" t="s">
        <v>19</v>
      </c>
      <c r="N273" s="227" t="s">
        <v>43</v>
      </c>
      <c r="O273" s="85"/>
      <c r="P273" s="228">
        <f>O273*H273</f>
        <v>0</v>
      </c>
      <c r="Q273" s="228">
        <v>0.098000000000000004</v>
      </c>
      <c r="R273" s="228">
        <f>Q273*H273</f>
        <v>8.3300000000000001</v>
      </c>
      <c r="S273" s="228">
        <v>0</v>
      </c>
      <c r="T273" s="22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0" t="s">
        <v>135</v>
      </c>
      <c r="AT273" s="230" t="s">
        <v>119</v>
      </c>
      <c r="AU273" s="230" t="s">
        <v>82</v>
      </c>
      <c r="AY273" s="18" t="s">
        <v>116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8" t="s">
        <v>80</v>
      </c>
      <c r="BK273" s="231">
        <f>ROUND(I273*H273,2)</f>
        <v>0</v>
      </c>
      <c r="BL273" s="18" t="s">
        <v>135</v>
      </c>
      <c r="BM273" s="230" t="s">
        <v>435</v>
      </c>
    </row>
    <row r="274" s="2" customFormat="1">
      <c r="A274" s="39"/>
      <c r="B274" s="40"/>
      <c r="C274" s="41"/>
      <c r="D274" s="232" t="s">
        <v>200</v>
      </c>
      <c r="E274" s="41"/>
      <c r="F274" s="233" t="s">
        <v>436</v>
      </c>
      <c r="G274" s="41"/>
      <c r="H274" s="41"/>
      <c r="I274" s="137"/>
      <c r="J274" s="41"/>
      <c r="K274" s="41"/>
      <c r="L274" s="45"/>
      <c r="M274" s="234"/>
      <c r="N274" s="235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200</v>
      </c>
      <c r="AU274" s="18" t="s">
        <v>82</v>
      </c>
    </row>
    <row r="275" s="13" customFormat="1">
      <c r="A275" s="13"/>
      <c r="B275" s="241"/>
      <c r="C275" s="242"/>
      <c r="D275" s="232" t="s">
        <v>202</v>
      </c>
      <c r="E275" s="243" t="s">
        <v>19</v>
      </c>
      <c r="F275" s="244" t="s">
        <v>361</v>
      </c>
      <c r="G275" s="242"/>
      <c r="H275" s="245">
        <v>85</v>
      </c>
      <c r="I275" s="246"/>
      <c r="J275" s="242"/>
      <c r="K275" s="242"/>
      <c r="L275" s="247"/>
      <c r="M275" s="248"/>
      <c r="N275" s="249"/>
      <c r="O275" s="249"/>
      <c r="P275" s="249"/>
      <c r="Q275" s="249"/>
      <c r="R275" s="249"/>
      <c r="S275" s="249"/>
      <c r="T275" s="250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1" t="s">
        <v>202</v>
      </c>
      <c r="AU275" s="251" t="s">
        <v>82</v>
      </c>
      <c r="AV275" s="13" t="s">
        <v>82</v>
      </c>
      <c r="AW275" s="13" t="s">
        <v>33</v>
      </c>
      <c r="AX275" s="13" t="s">
        <v>80</v>
      </c>
      <c r="AY275" s="251" t="s">
        <v>116</v>
      </c>
    </row>
    <row r="276" s="2" customFormat="1" ht="16.5" customHeight="1">
      <c r="A276" s="39"/>
      <c r="B276" s="40"/>
      <c r="C276" s="274" t="s">
        <v>437</v>
      </c>
      <c r="D276" s="274" t="s">
        <v>279</v>
      </c>
      <c r="E276" s="275" t="s">
        <v>438</v>
      </c>
      <c r="F276" s="276" t="s">
        <v>439</v>
      </c>
      <c r="G276" s="277" t="s">
        <v>198</v>
      </c>
      <c r="H276" s="278">
        <v>87.549999999999997</v>
      </c>
      <c r="I276" s="279"/>
      <c r="J276" s="280">
        <f>ROUND(I276*H276,2)</f>
        <v>0</v>
      </c>
      <c r="K276" s="276" t="s">
        <v>123</v>
      </c>
      <c r="L276" s="281"/>
      <c r="M276" s="282" t="s">
        <v>19</v>
      </c>
      <c r="N276" s="283" t="s">
        <v>43</v>
      </c>
      <c r="O276" s="85"/>
      <c r="P276" s="228">
        <f>O276*H276</f>
        <v>0</v>
      </c>
      <c r="Q276" s="228">
        <v>0.13500000000000001</v>
      </c>
      <c r="R276" s="228">
        <f>Q276*H276</f>
        <v>11.81925</v>
      </c>
      <c r="S276" s="228">
        <v>0</v>
      </c>
      <c r="T276" s="22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0" t="s">
        <v>157</v>
      </c>
      <c r="AT276" s="230" t="s">
        <v>279</v>
      </c>
      <c r="AU276" s="230" t="s">
        <v>82</v>
      </c>
      <c r="AY276" s="18" t="s">
        <v>116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8" t="s">
        <v>80</v>
      </c>
      <c r="BK276" s="231">
        <f>ROUND(I276*H276,2)</f>
        <v>0</v>
      </c>
      <c r="BL276" s="18" t="s">
        <v>135</v>
      </c>
      <c r="BM276" s="230" t="s">
        <v>440</v>
      </c>
    </row>
    <row r="277" s="13" customFormat="1">
      <c r="A277" s="13"/>
      <c r="B277" s="241"/>
      <c r="C277" s="242"/>
      <c r="D277" s="232" t="s">
        <v>202</v>
      </c>
      <c r="E277" s="242"/>
      <c r="F277" s="244" t="s">
        <v>441</v>
      </c>
      <c r="G277" s="242"/>
      <c r="H277" s="245">
        <v>87.549999999999997</v>
      </c>
      <c r="I277" s="246"/>
      <c r="J277" s="242"/>
      <c r="K277" s="242"/>
      <c r="L277" s="247"/>
      <c r="M277" s="248"/>
      <c r="N277" s="249"/>
      <c r="O277" s="249"/>
      <c r="P277" s="249"/>
      <c r="Q277" s="249"/>
      <c r="R277" s="249"/>
      <c r="S277" s="249"/>
      <c r="T277" s="25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1" t="s">
        <v>202</v>
      </c>
      <c r="AU277" s="251" t="s">
        <v>82</v>
      </c>
      <c r="AV277" s="13" t="s">
        <v>82</v>
      </c>
      <c r="AW277" s="13" t="s">
        <v>4</v>
      </c>
      <c r="AX277" s="13" t="s">
        <v>80</v>
      </c>
      <c r="AY277" s="251" t="s">
        <v>116</v>
      </c>
    </row>
    <row r="278" s="12" customFormat="1" ht="22.8" customHeight="1">
      <c r="A278" s="12"/>
      <c r="B278" s="203"/>
      <c r="C278" s="204"/>
      <c r="D278" s="205" t="s">
        <v>71</v>
      </c>
      <c r="E278" s="217" t="s">
        <v>164</v>
      </c>
      <c r="F278" s="217" t="s">
        <v>442</v>
      </c>
      <c r="G278" s="204"/>
      <c r="H278" s="204"/>
      <c r="I278" s="207"/>
      <c r="J278" s="218">
        <f>BK278</f>
        <v>0</v>
      </c>
      <c r="K278" s="204"/>
      <c r="L278" s="209"/>
      <c r="M278" s="210"/>
      <c r="N278" s="211"/>
      <c r="O278" s="211"/>
      <c r="P278" s="212">
        <f>SUM(P279:P304)</f>
        <v>0</v>
      </c>
      <c r="Q278" s="211"/>
      <c r="R278" s="212">
        <f>SUM(R279:R304)</f>
        <v>118.450655</v>
      </c>
      <c r="S278" s="211"/>
      <c r="T278" s="213">
        <f>SUM(T279:T304)</f>
        <v>0.35099999999999998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14" t="s">
        <v>80</v>
      </c>
      <c r="AT278" s="215" t="s">
        <v>71</v>
      </c>
      <c r="AU278" s="215" t="s">
        <v>80</v>
      </c>
      <c r="AY278" s="214" t="s">
        <v>116</v>
      </c>
      <c r="BK278" s="216">
        <f>SUM(BK279:BK304)</f>
        <v>0</v>
      </c>
    </row>
    <row r="279" s="2" customFormat="1" ht="16.5" customHeight="1">
      <c r="A279" s="39"/>
      <c r="B279" s="40"/>
      <c r="C279" s="219" t="s">
        <v>443</v>
      </c>
      <c r="D279" s="219" t="s">
        <v>119</v>
      </c>
      <c r="E279" s="220" t="s">
        <v>444</v>
      </c>
      <c r="F279" s="221" t="s">
        <v>445</v>
      </c>
      <c r="G279" s="222" t="s">
        <v>446</v>
      </c>
      <c r="H279" s="223">
        <v>1</v>
      </c>
      <c r="I279" s="224"/>
      <c r="J279" s="225">
        <f>ROUND(I279*H279,2)</f>
        <v>0</v>
      </c>
      <c r="K279" s="221" t="s">
        <v>123</v>
      </c>
      <c r="L279" s="45"/>
      <c r="M279" s="226" t="s">
        <v>19</v>
      </c>
      <c r="N279" s="227" t="s">
        <v>43</v>
      </c>
      <c r="O279" s="85"/>
      <c r="P279" s="228">
        <f>O279*H279</f>
        <v>0</v>
      </c>
      <c r="Q279" s="228">
        <v>0</v>
      </c>
      <c r="R279" s="228">
        <f>Q279*H279</f>
        <v>0</v>
      </c>
      <c r="S279" s="228">
        <v>0</v>
      </c>
      <c r="T279" s="22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0" t="s">
        <v>135</v>
      </c>
      <c r="AT279" s="230" t="s">
        <v>119</v>
      </c>
      <c r="AU279" s="230" t="s">
        <v>82</v>
      </c>
      <c r="AY279" s="18" t="s">
        <v>116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8" t="s">
        <v>80</v>
      </c>
      <c r="BK279" s="231">
        <f>ROUND(I279*H279,2)</f>
        <v>0</v>
      </c>
      <c r="BL279" s="18" t="s">
        <v>135</v>
      </c>
      <c r="BM279" s="230" t="s">
        <v>447</v>
      </c>
    </row>
    <row r="280" s="2" customFormat="1">
      <c r="A280" s="39"/>
      <c r="B280" s="40"/>
      <c r="C280" s="41"/>
      <c r="D280" s="232" t="s">
        <v>200</v>
      </c>
      <c r="E280" s="41"/>
      <c r="F280" s="233" t="s">
        <v>448</v>
      </c>
      <c r="G280" s="41"/>
      <c r="H280" s="41"/>
      <c r="I280" s="137"/>
      <c r="J280" s="41"/>
      <c r="K280" s="41"/>
      <c r="L280" s="45"/>
      <c r="M280" s="234"/>
      <c r="N280" s="235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200</v>
      </c>
      <c r="AU280" s="18" t="s">
        <v>82</v>
      </c>
    </row>
    <row r="281" s="13" customFormat="1">
      <c r="A281" s="13"/>
      <c r="B281" s="241"/>
      <c r="C281" s="242"/>
      <c r="D281" s="232" t="s">
        <v>202</v>
      </c>
      <c r="E281" s="243" t="s">
        <v>19</v>
      </c>
      <c r="F281" s="244" t="s">
        <v>449</v>
      </c>
      <c r="G281" s="242"/>
      <c r="H281" s="245">
        <v>1</v>
      </c>
      <c r="I281" s="246"/>
      <c r="J281" s="242"/>
      <c r="K281" s="242"/>
      <c r="L281" s="247"/>
      <c r="M281" s="248"/>
      <c r="N281" s="249"/>
      <c r="O281" s="249"/>
      <c r="P281" s="249"/>
      <c r="Q281" s="249"/>
      <c r="R281" s="249"/>
      <c r="S281" s="249"/>
      <c r="T281" s="25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1" t="s">
        <v>202</v>
      </c>
      <c r="AU281" s="251" t="s">
        <v>82</v>
      </c>
      <c r="AV281" s="13" t="s">
        <v>82</v>
      </c>
      <c r="AW281" s="13" t="s">
        <v>33</v>
      </c>
      <c r="AX281" s="13" t="s">
        <v>80</v>
      </c>
      <c r="AY281" s="251" t="s">
        <v>116</v>
      </c>
    </row>
    <row r="282" s="2" customFormat="1" ht="16.5" customHeight="1">
      <c r="A282" s="39"/>
      <c r="B282" s="40"/>
      <c r="C282" s="219" t="s">
        <v>450</v>
      </c>
      <c r="D282" s="219" t="s">
        <v>119</v>
      </c>
      <c r="E282" s="220" t="s">
        <v>451</v>
      </c>
      <c r="F282" s="221" t="s">
        <v>452</v>
      </c>
      <c r="G282" s="222" t="s">
        <v>446</v>
      </c>
      <c r="H282" s="223">
        <v>3</v>
      </c>
      <c r="I282" s="224"/>
      <c r="J282" s="225">
        <f>ROUND(I282*H282,2)</f>
        <v>0</v>
      </c>
      <c r="K282" s="221" t="s">
        <v>123</v>
      </c>
      <c r="L282" s="45"/>
      <c r="M282" s="226" t="s">
        <v>19</v>
      </c>
      <c r="N282" s="227" t="s">
        <v>43</v>
      </c>
      <c r="O282" s="85"/>
      <c r="P282" s="228">
        <f>O282*H282</f>
        <v>0</v>
      </c>
      <c r="Q282" s="228">
        <v>0.10940999999999999</v>
      </c>
      <c r="R282" s="228">
        <f>Q282*H282</f>
        <v>0.32822999999999997</v>
      </c>
      <c r="S282" s="228">
        <v>0</v>
      </c>
      <c r="T282" s="22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0" t="s">
        <v>135</v>
      </c>
      <c r="AT282" s="230" t="s">
        <v>119</v>
      </c>
      <c r="AU282" s="230" t="s">
        <v>82</v>
      </c>
      <c r="AY282" s="18" t="s">
        <v>116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8" t="s">
        <v>80</v>
      </c>
      <c r="BK282" s="231">
        <f>ROUND(I282*H282,2)</f>
        <v>0</v>
      </c>
      <c r="BL282" s="18" t="s">
        <v>135</v>
      </c>
      <c r="BM282" s="230" t="s">
        <v>453</v>
      </c>
    </row>
    <row r="283" s="2" customFormat="1">
      <c r="A283" s="39"/>
      <c r="B283" s="40"/>
      <c r="C283" s="41"/>
      <c r="D283" s="232" t="s">
        <v>200</v>
      </c>
      <c r="E283" s="41"/>
      <c r="F283" s="233" t="s">
        <v>454</v>
      </c>
      <c r="G283" s="41"/>
      <c r="H283" s="41"/>
      <c r="I283" s="137"/>
      <c r="J283" s="41"/>
      <c r="K283" s="41"/>
      <c r="L283" s="45"/>
      <c r="M283" s="234"/>
      <c r="N283" s="235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200</v>
      </c>
      <c r="AU283" s="18" t="s">
        <v>82</v>
      </c>
    </row>
    <row r="284" s="13" customFormat="1">
      <c r="A284" s="13"/>
      <c r="B284" s="241"/>
      <c r="C284" s="242"/>
      <c r="D284" s="232" t="s">
        <v>202</v>
      </c>
      <c r="E284" s="243" t="s">
        <v>19</v>
      </c>
      <c r="F284" s="244" t="s">
        <v>449</v>
      </c>
      <c r="G284" s="242"/>
      <c r="H284" s="245">
        <v>1</v>
      </c>
      <c r="I284" s="246"/>
      <c r="J284" s="242"/>
      <c r="K284" s="242"/>
      <c r="L284" s="247"/>
      <c r="M284" s="248"/>
      <c r="N284" s="249"/>
      <c r="O284" s="249"/>
      <c r="P284" s="249"/>
      <c r="Q284" s="249"/>
      <c r="R284" s="249"/>
      <c r="S284" s="249"/>
      <c r="T284" s="250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1" t="s">
        <v>202</v>
      </c>
      <c r="AU284" s="251" t="s">
        <v>82</v>
      </c>
      <c r="AV284" s="13" t="s">
        <v>82</v>
      </c>
      <c r="AW284" s="13" t="s">
        <v>33</v>
      </c>
      <c r="AX284" s="13" t="s">
        <v>72</v>
      </c>
      <c r="AY284" s="251" t="s">
        <v>116</v>
      </c>
    </row>
    <row r="285" s="13" customFormat="1">
      <c r="A285" s="13"/>
      <c r="B285" s="241"/>
      <c r="C285" s="242"/>
      <c r="D285" s="232" t="s">
        <v>202</v>
      </c>
      <c r="E285" s="243" t="s">
        <v>19</v>
      </c>
      <c r="F285" s="244" t="s">
        <v>455</v>
      </c>
      <c r="G285" s="242"/>
      <c r="H285" s="245">
        <v>2</v>
      </c>
      <c r="I285" s="246"/>
      <c r="J285" s="242"/>
      <c r="K285" s="242"/>
      <c r="L285" s="247"/>
      <c r="M285" s="248"/>
      <c r="N285" s="249"/>
      <c r="O285" s="249"/>
      <c r="P285" s="249"/>
      <c r="Q285" s="249"/>
      <c r="R285" s="249"/>
      <c r="S285" s="249"/>
      <c r="T285" s="250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1" t="s">
        <v>202</v>
      </c>
      <c r="AU285" s="251" t="s">
        <v>82</v>
      </c>
      <c r="AV285" s="13" t="s">
        <v>82</v>
      </c>
      <c r="AW285" s="13" t="s">
        <v>33</v>
      </c>
      <c r="AX285" s="13" t="s">
        <v>72</v>
      </c>
      <c r="AY285" s="251" t="s">
        <v>116</v>
      </c>
    </row>
    <row r="286" s="14" customFormat="1">
      <c r="A286" s="14"/>
      <c r="B286" s="252"/>
      <c r="C286" s="253"/>
      <c r="D286" s="232" t="s">
        <v>202</v>
      </c>
      <c r="E286" s="254" t="s">
        <v>19</v>
      </c>
      <c r="F286" s="255" t="s">
        <v>205</v>
      </c>
      <c r="G286" s="253"/>
      <c r="H286" s="256">
        <v>3</v>
      </c>
      <c r="I286" s="257"/>
      <c r="J286" s="253"/>
      <c r="K286" s="253"/>
      <c r="L286" s="258"/>
      <c r="M286" s="259"/>
      <c r="N286" s="260"/>
      <c r="O286" s="260"/>
      <c r="P286" s="260"/>
      <c r="Q286" s="260"/>
      <c r="R286" s="260"/>
      <c r="S286" s="260"/>
      <c r="T286" s="26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2" t="s">
        <v>202</v>
      </c>
      <c r="AU286" s="262" t="s">
        <v>82</v>
      </c>
      <c r="AV286" s="14" t="s">
        <v>135</v>
      </c>
      <c r="AW286" s="14" t="s">
        <v>33</v>
      </c>
      <c r="AX286" s="14" t="s">
        <v>80</v>
      </c>
      <c r="AY286" s="262" t="s">
        <v>116</v>
      </c>
    </row>
    <row r="287" s="2" customFormat="1" ht="21.75" customHeight="1">
      <c r="A287" s="39"/>
      <c r="B287" s="40"/>
      <c r="C287" s="219" t="s">
        <v>456</v>
      </c>
      <c r="D287" s="219" t="s">
        <v>119</v>
      </c>
      <c r="E287" s="220" t="s">
        <v>457</v>
      </c>
      <c r="F287" s="221" t="s">
        <v>458</v>
      </c>
      <c r="G287" s="222" t="s">
        <v>459</v>
      </c>
      <c r="H287" s="223">
        <v>299.5</v>
      </c>
      <c r="I287" s="224"/>
      <c r="J287" s="225">
        <f>ROUND(I287*H287,2)</f>
        <v>0</v>
      </c>
      <c r="K287" s="221" t="s">
        <v>123</v>
      </c>
      <c r="L287" s="45"/>
      <c r="M287" s="226" t="s">
        <v>19</v>
      </c>
      <c r="N287" s="227" t="s">
        <v>43</v>
      </c>
      <c r="O287" s="85"/>
      <c r="P287" s="228">
        <f>O287*H287</f>
        <v>0</v>
      </c>
      <c r="Q287" s="228">
        <v>0.1295</v>
      </c>
      <c r="R287" s="228">
        <f>Q287*H287</f>
        <v>38.785249999999998</v>
      </c>
      <c r="S287" s="228">
        <v>0</v>
      </c>
      <c r="T287" s="22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0" t="s">
        <v>135</v>
      </c>
      <c r="AT287" s="230" t="s">
        <v>119</v>
      </c>
      <c r="AU287" s="230" t="s">
        <v>82</v>
      </c>
      <c r="AY287" s="18" t="s">
        <v>116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8" t="s">
        <v>80</v>
      </c>
      <c r="BK287" s="231">
        <f>ROUND(I287*H287,2)</f>
        <v>0</v>
      </c>
      <c r="BL287" s="18" t="s">
        <v>135</v>
      </c>
      <c r="BM287" s="230" t="s">
        <v>460</v>
      </c>
    </row>
    <row r="288" s="2" customFormat="1">
      <c r="A288" s="39"/>
      <c r="B288" s="40"/>
      <c r="C288" s="41"/>
      <c r="D288" s="232" t="s">
        <v>200</v>
      </c>
      <c r="E288" s="41"/>
      <c r="F288" s="233" t="s">
        <v>461</v>
      </c>
      <c r="G288" s="41"/>
      <c r="H288" s="41"/>
      <c r="I288" s="137"/>
      <c r="J288" s="41"/>
      <c r="K288" s="41"/>
      <c r="L288" s="45"/>
      <c r="M288" s="234"/>
      <c r="N288" s="235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200</v>
      </c>
      <c r="AU288" s="18" t="s">
        <v>82</v>
      </c>
    </row>
    <row r="289" s="13" customFormat="1">
      <c r="A289" s="13"/>
      <c r="B289" s="241"/>
      <c r="C289" s="242"/>
      <c r="D289" s="232" t="s">
        <v>202</v>
      </c>
      <c r="E289" s="243" t="s">
        <v>19</v>
      </c>
      <c r="F289" s="244" t="s">
        <v>462</v>
      </c>
      <c r="G289" s="242"/>
      <c r="H289" s="245">
        <v>299.5</v>
      </c>
      <c r="I289" s="246"/>
      <c r="J289" s="242"/>
      <c r="K289" s="242"/>
      <c r="L289" s="247"/>
      <c r="M289" s="248"/>
      <c r="N289" s="249"/>
      <c r="O289" s="249"/>
      <c r="P289" s="249"/>
      <c r="Q289" s="249"/>
      <c r="R289" s="249"/>
      <c r="S289" s="249"/>
      <c r="T289" s="25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1" t="s">
        <v>202</v>
      </c>
      <c r="AU289" s="251" t="s">
        <v>82</v>
      </c>
      <c r="AV289" s="13" t="s">
        <v>82</v>
      </c>
      <c r="AW289" s="13" t="s">
        <v>33</v>
      </c>
      <c r="AX289" s="13" t="s">
        <v>80</v>
      </c>
      <c r="AY289" s="251" t="s">
        <v>116</v>
      </c>
    </row>
    <row r="290" s="2" customFormat="1" ht="16.5" customHeight="1">
      <c r="A290" s="39"/>
      <c r="B290" s="40"/>
      <c r="C290" s="274" t="s">
        <v>463</v>
      </c>
      <c r="D290" s="274" t="s">
        <v>279</v>
      </c>
      <c r="E290" s="275" t="s">
        <v>464</v>
      </c>
      <c r="F290" s="276" t="s">
        <v>465</v>
      </c>
      <c r="G290" s="277" t="s">
        <v>459</v>
      </c>
      <c r="H290" s="278">
        <v>308.48500000000001</v>
      </c>
      <c r="I290" s="279"/>
      <c r="J290" s="280">
        <f>ROUND(I290*H290,2)</f>
        <v>0</v>
      </c>
      <c r="K290" s="276" t="s">
        <v>123</v>
      </c>
      <c r="L290" s="281"/>
      <c r="M290" s="282" t="s">
        <v>19</v>
      </c>
      <c r="N290" s="283" t="s">
        <v>43</v>
      </c>
      <c r="O290" s="85"/>
      <c r="P290" s="228">
        <f>O290*H290</f>
        <v>0</v>
      </c>
      <c r="Q290" s="228">
        <v>0.080000000000000002</v>
      </c>
      <c r="R290" s="228">
        <f>Q290*H290</f>
        <v>24.678800000000003</v>
      </c>
      <c r="S290" s="228">
        <v>0</v>
      </c>
      <c r="T290" s="22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0" t="s">
        <v>157</v>
      </c>
      <c r="AT290" s="230" t="s">
        <v>279</v>
      </c>
      <c r="AU290" s="230" t="s">
        <v>82</v>
      </c>
      <c r="AY290" s="18" t="s">
        <v>116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8" t="s">
        <v>80</v>
      </c>
      <c r="BK290" s="231">
        <f>ROUND(I290*H290,2)</f>
        <v>0</v>
      </c>
      <c r="BL290" s="18" t="s">
        <v>135</v>
      </c>
      <c r="BM290" s="230" t="s">
        <v>466</v>
      </c>
    </row>
    <row r="291" s="13" customFormat="1">
      <c r="A291" s="13"/>
      <c r="B291" s="241"/>
      <c r="C291" s="242"/>
      <c r="D291" s="232" t="s">
        <v>202</v>
      </c>
      <c r="E291" s="242"/>
      <c r="F291" s="244" t="s">
        <v>467</v>
      </c>
      <c r="G291" s="242"/>
      <c r="H291" s="245">
        <v>308.48500000000001</v>
      </c>
      <c r="I291" s="246"/>
      <c r="J291" s="242"/>
      <c r="K291" s="242"/>
      <c r="L291" s="247"/>
      <c r="M291" s="248"/>
      <c r="N291" s="249"/>
      <c r="O291" s="249"/>
      <c r="P291" s="249"/>
      <c r="Q291" s="249"/>
      <c r="R291" s="249"/>
      <c r="S291" s="249"/>
      <c r="T291" s="250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1" t="s">
        <v>202</v>
      </c>
      <c r="AU291" s="251" t="s">
        <v>82</v>
      </c>
      <c r="AV291" s="13" t="s">
        <v>82</v>
      </c>
      <c r="AW291" s="13" t="s">
        <v>4</v>
      </c>
      <c r="AX291" s="13" t="s">
        <v>80</v>
      </c>
      <c r="AY291" s="251" t="s">
        <v>116</v>
      </c>
    </row>
    <row r="292" s="2" customFormat="1" ht="21.75" customHeight="1">
      <c r="A292" s="39"/>
      <c r="B292" s="40"/>
      <c r="C292" s="219" t="s">
        <v>468</v>
      </c>
      <c r="D292" s="219" t="s">
        <v>119</v>
      </c>
      <c r="E292" s="220" t="s">
        <v>469</v>
      </c>
      <c r="F292" s="221" t="s">
        <v>470</v>
      </c>
      <c r="G292" s="222" t="s">
        <v>459</v>
      </c>
      <c r="H292" s="223">
        <v>422.5</v>
      </c>
      <c r="I292" s="224"/>
      <c r="J292" s="225">
        <f>ROUND(I292*H292,2)</f>
        <v>0</v>
      </c>
      <c r="K292" s="221" t="s">
        <v>123</v>
      </c>
      <c r="L292" s="45"/>
      <c r="M292" s="226" t="s">
        <v>19</v>
      </c>
      <c r="N292" s="227" t="s">
        <v>43</v>
      </c>
      <c r="O292" s="85"/>
      <c r="P292" s="228">
        <f>O292*H292</f>
        <v>0</v>
      </c>
      <c r="Q292" s="228">
        <v>0.10095</v>
      </c>
      <c r="R292" s="228">
        <f>Q292*H292</f>
        <v>42.651375000000002</v>
      </c>
      <c r="S292" s="228">
        <v>0</v>
      </c>
      <c r="T292" s="22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0" t="s">
        <v>135</v>
      </c>
      <c r="AT292" s="230" t="s">
        <v>119</v>
      </c>
      <c r="AU292" s="230" t="s">
        <v>82</v>
      </c>
      <c r="AY292" s="18" t="s">
        <v>116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8" t="s">
        <v>80</v>
      </c>
      <c r="BK292" s="231">
        <f>ROUND(I292*H292,2)</f>
        <v>0</v>
      </c>
      <c r="BL292" s="18" t="s">
        <v>135</v>
      </c>
      <c r="BM292" s="230" t="s">
        <v>471</v>
      </c>
    </row>
    <row r="293" s="2" customFormat="1">
      <c r="A293" s="39"/>
      <c r="B293" s="40"/>
      <c r="C293" s="41"/>
      <c r="D293" s="232" t="s">
        <v>200</v>
      </c>
      <c r="E293" s="41"/>
      <c r="F293" s="233" t="s">
        <v>472</v>
      </c>
      <c r="G293" s="41"/>
      <c r="H293" s="41"/>
      <c r="I293" s="137"/>
      <c r="J293" s="41"/>
      <c r="K293" s="41"/>
      <c r="L293" s="45"/>
      <c r="M293" s="234"/>
      <c r="N293" s="235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200</v>
      </c>
      <c r="AU293" s="18" t="s">
        <v>82</v>
      </c>
    </row>
    <row r="294" s="13" customFormat="1">
      <c r="A294" s="13"/>
      <c r="B294" s="241"/>
      <c r="C294" s="242"/>
      <c r="D294" s="232" t="s">
        <v>202</v>
      </c>
      <c r="E294" s="243" t="s">
        <v>19</v>
      </c>
      <c r="F294" s="244" t="s">
        <v>473</v>
      </c>
      <c r="G294" s="242"/>
      <c r="H294" s="245">
        <v>422.5</v>
      </c>
      <c r="I294" s="246"/>
      <c r="J294" s="242"/>
      <c r="K294" s="242"/>
      <c r="L294" s="247"/>
      <c r="M294" s="248"/>
      <c r="N294" s="249"/>
      <c r="O294" s="249"/>
      <c r="P294" s="249"/>
      <c r="Q294" s="249"/>
      <c r="R294" s="249"/>
      <c r="S294" s="249"/>
      <c r="T294" s="250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1" t="s">
        <v>202</v>
      </c>
      <c r="AU294" s="251" t="s">
        <v>82</v>
      </c>
      <c r="AV294" s="13" t="s">
        <v>82</v>
      </c>
      <c r="AW294" s="13" t="s">
        <v>33</v>
      </c>
      <c r="AX294" s="13" t="s">
        <v>80</v>
      </c>
      <c r="AY294" s="251" t="s">
        <v>116</v>
      </c>
    </row>
    <row r="295" s="2" customFormat="1" ht="16.5" customHeight="1">
      <c r="A295" s="39"/>
      <c r="B295" s="40"/>
      <c r="C295" s="274" t="s">
        <v>474</v>
      </c>
      <c r="D295" s="274" t="s">
        <v>279</v>
      </c>
      <c r="E295" s="275" t="s">
        <v>475</v>
      </c>
      <c r="F295" s="276" t="s">
        <v>476</v>
      </c>
      <c r="G295" s="277" t="s">
        <v>459</v>
      </c>
      <c r="H295" s="278">
        <v>422.5</v>
      </c>
      <c r="I295" s="279"/>
      <c r="J295" s="280">
        <f>ROUND(I295*H295,2)</f>
        <v>0</v>
      </c>
      <c r="K295" s="276" t="s">
        <v>123</v>
      </c>
      <c r="L295" s="281"/>
      <c r="M295" s="282" t="s">
        <v>19</v>
      </c>
      <c r="N295" s="283" t="s">
        <v>43</v>
      </c>
      <c r="O295" s="85"/>
      <c r="P295" s="228">
        <f>O295*H295</f>
        <v>0</v>
      </c>
      <c r="Q295" s="228">
        <v>0.028000000000000001</v>
      </c>
      <c r="R295" s="228">
        <f>Q295*H295</f>
        <v>11.83</v>
      </c>
      <c r="S295" s="228">
        <v>0</v>
      </c>
      <c r="T295" s="229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0" t="s">
        <v>157</v>
      </c>
      <c r="AT295" s="230" t="s">
        <v>279</v>
      </c>
      <c r="AU295" s="230" t="s">
        <v>82</v>
      </c>
      <c r="AY295" s="18" t="s">
        <v>116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8" t="s">
        <v>80</v>
      </c>
      <c r="BK295" s="231">
        <f>ROUND(I295*H295,2)</f>
        <v>0</v>
      </c>
      <c r="BL295" s="18" t="s">
        <v>135</v>
      </c>
      <c r="BM295" s="230" t="s">
        <v>477</v>
      </c>
    </row>
    <row r="296" s="2" customFormat="1" ht="21.75" customHeight="1">
      <c r="A296" s="39"/>
      <c r="B296" s="40"/>
      <c r="C296" s="219" t="s">
        <v>478</v>
      </c>
      <c r="D296" s="219" t="s">
        <v>119</v>
      </c>
      <c r="E296" s="220" t="s">
        <v>479</v>
      </c>
      <c r="F296" s="221" t="s">
        <v>480</v>
      </c>
      <c r="G296" s="222" t="s">
        <v>459</v>
      </c>
      <c r="H296" s="223">
        <v>295</v>
      </c>
      <c r="I296" s="224"/>
      <c r="J296" s="225">
        <f>ROUND(I296*H296,2)</f>
        <v>0</v>
      </c>
      <c r="K296" s="221" t="s">
        <v>123</v>
      </c>
      <c r="L296" s="45"/>
      <c r="M296" s="226" t="s">
        <v>19</v>
      </c>
      <c r="N296" s="227" t="s">
        <v>43</v>
      </c>
      <c r="O296" s="85"/>
      <c r="P296" s="228">
        <f>O296*H296</f>
        <v>0</v>
      </c>
      <c r="Q296" s="228">
        <v>0.00059999999999999995</v>
      </c>
      <c r="R296" s="228">
        <f>Q296*H296</f>
        <v>0.17699999999999999</v>
      </c>
      <c r="S296" s="228">
        <v>0</v>
      </c>
      <c r="T296" s="229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0" t="s">
        <v>135</v>
      </c>
      <c r="AT296" s="230" t="s">
        <v>119</v>
      </c>
      <c r="AU296" s="230" t="s">
        <v>82</v>
      </c>
      <c r="AY296" s="18" t="s">
        <v>116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8" t="s">
        <v>80</v>
      </c>
      <c r="BK296" s="231">
        <f>ROUND(I296*H296,2)</f>
        <v>0</v>
      </c>
      <c r="BL296" s="18" t="s">
        <v>135</v>
      </c>
      <c r="BM296" s="230" t="s">
        <v>481</v>
      </c>
    </row>
    <row r="297" s="2" customFormat="1">
      <c r="A297" s="39"/>
      <c r="B297" s="40"/>
      <c r="C297" s="41"/>
      <c r="D297" s="232" t="s">
        <v>200</v>
      </c>
      <c r="E297" s="41"/>
      <c r="F297" s="233" t="s">
        <v>482</v>
      </c>
      <c r="G297" s="41"/>
      <c r="H297" s="41"/>
      <c r="I297" s="137"/>
      <c r="J297" s="41"/>
      <c r="K297" s="41"/>
      <c r="L297" s="45"/>
      <c r="M297" s="234"/>
      <c r="N297" s="235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200</v>
      </c>
      <c r="AU297" s="18" t="s">
        <v>82</v>
      </c>
    </row>
    <row r="298" s="2" customFormat="1" ht="16.5" customHeight="1">
      <c r="A298" s="39"/>
      <c r="B298" s="40"/>
      <c r="C298" s="219" t="s">
        <v>483</v>
      </c>
      <c r="D298" s="219" t="s">
        <v>119</v>
      </c>
      <c r="E298" s="220" t="s">
        <v>484</v>
      </c>
      <c r="F298" s="221" t="s">
        <v>485</v>
      </c>
      <c r="G298" s="222" t="s">
        <v>459</v>
      </c>
      <c r="H298" s="223">
        <v>295</v>
      </c>
      <c r="I298" s="224"/>
      <c r="J298" s="225">
        <f>ROUND(I298*H298,2)</f>
        <v>0</v>
      </c>
      <c r="K298" s="221" t="s">
        <v>123</v>
      </c>
      <c r="L298" s="45"/>
      <c r="M298" s="226" t="s">
        <v>19</v>
      </c>
      <c r="N298" s="227" t="s">
        <v>43</v>
      </c>
      <c r="O298" s="85"/>
      <c r="P298" s="228">
        <f>O298*H298</f>
        <v>0</v>
      </c>
      <c r="Q298" s="228">
        <v>0</v>
      </c>
      <c r="R298" s="228">
        <f>Q298*H298</f>
        <v>0</v>
      </c>
      <c r="S298" s="228">
        <v>0</v>
      </c>
      <c r="T298" s="22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0" t="s">
        <v>135</v>
      </c>
      <c r="AT298" s="230" t="s">
        <v>119</v>
      </c>
      <c r="AU298" s="230" t="s">
        <v>82</v>
      </c>
      <c r="AY298" s="18" t="s">
        <v>116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8" t="s">
        <v>80</v>
      </c>
      <c r="BK298" s="231">
        <f>ROUND(I298*H298,2)</f>
        <v>0</v>
      </c>
      <c r="BL298" s="18" t="s">
        <v>135</v>
      </c>
      <c r="BM298" s="230" t="s">
        <v>486</v>
      </c>
    </row>
    <row r="299" s="2" customFormat="1">
      <c r="A299" s="39"/>
      <c r="B299" s="40"/>
      <c r="C299" s="41"/>
      <c r="D299" s="232" t="s">
        <v>200</v>
      </c>
      <c r="E299" s="41"/>
      <c r="F299" s="233" t="s">
        <v>487</v>
      </c>
      <c r="G299" s="41"/>
      <c r="H299" s="41"/>
      <c r="I299" s="137"/>
      <c r="J299" s="41"/>
      <c r="K299" s="41"/>
      <c r="L299" s="45"/>
      <c r="M299" s="234"/>
      <c r="N299" s="235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200</v>
      </c>
      <c r="AU299" s="18" t="s">
        <v>82</v>
      </c>
    </row>
    <row r="300" s="2" customFormat="1" ht="21.75" customHeight="1">
      <c r="A300" s="39"/>
      <c r="B300" s="40"/>
      <c r="C300" s="219" t="s">
        <v>488</v>
      </c>
      <c r="D300" s="219" t="s">
        <v>119</v>
      </c>
      <c r="E300" s="220" t="s">
        <v>489</v>
      </c>
      <c r="F300" s="221" t="s">
        <v>490</v>
      </c>
      <c r="G300" s="222" t="s">
        <v>446</v>
      </c>
      <c r="H300" s="223">
        <v>2</v>
      </c>
      <c r="I300" s="224"/>
      <c r="J300" s="225">
        <f>ROUND(I300*H300,2)</f>
        <v>0</v>
      </c>
      <c r="K300" s="221" t="s">
        <v>123</v>
      </c>
      <c r="L300" s="45"/>
      <c r="M300" s="226" t="s">
        <v>19</v>
      </c>
      <c r="N300" s="227" t="s">
        <v>43</v>
      </c>
      <c r="O300" s="85"/>
      <c r="P300" s="228">
        <f>O300*H300</f>
        <v>0</v>
      </c>
      <c r="Q300" s="228">
        <v>0</v>
      </c>
      <c r="R300" s="228">
        <f>Q300*H300</f>
        <v>0</v>
      </c>
      <c r="S300" s="228">
        <v>0.082000000000000003</v>
      </c>
      <c r="T300" s="229">
        <f>S300*H300</f>
        <v>0.16400000000000001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0" t="s">
        <v>135</v>
      </c>
      <c r="AT300" s="230" t="s">
        <v>119</v>
      </c>
      <c r="AU300" s="230" t="s">
        <v>82</v>
      </c>
      <c r="AY300" s="18" t="s">
        <v>116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8" t="s">
        <v>80</v>
      </c>
      <c r="BK300" s="231">
        <f>ROUND(I300*H300,2)</f>
        <v>0</v>
      </c>
      <c r="BL300" s="18" t="s">
        <v>135</v>
      </c>
      <c r="BM300" s="230" t="s">
        <v>491</v>
      </c>
    </row>
    <row r="301" s="2" customFormat="1">
      <c r="A301" s="39"/>
      <c r="B301" s="40"/>
      <c r="C301" s="41"/>
      <c r="D301" s="232" t="s">
        <v>200</v>
      </c>
      <c r="E301" s="41"/>
      <c r="F301" s="233" t="s">
        <v>492</v>
      </c>
      <c r="G301" s="41"/>
      <c r="H301" s="41"/>
      <c r="I301" s="137"/>
      <c r="J301" s="41"/>
      <c r="K301" s="41"/>
      <c r="L301" s="45"/>
      <c r="M301" s="234"/>
      <c r="N301" s="235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200</v>
      </c>
      <c r="AU301" s="18" t="s">
        <v>82</v>
      </c>
    </row>
    <row r="302" s="13" customFormat="1">
      <c r="A302" s="13"/>
      <c r="B302" s="241"/>
      <c r="C302" s="242"/>
      <c r="D302" s="232" t="s">
        <v>202</v>
      </c>
      <c r="E302" s="243" t="s">
        <v>19</v>
      </c>
      <c r="F302" s="244" t="s">
        <v>493</v>
      </c>
      <c r="G302" s="242"/>
      <c r="H302" s="245">
        <v>2</v>
      </c>
      <c r="I302" s="246"/>
      <c r="J302" s="242"/>
      <c r="K302" s="242"/>
      <c r="L302" s="247"/>
      <c r="M302" s="248"/>
      <c r="N302" s="249"/>
      <c r="O302" s="249"/>
      <c r="P302" s="249"/>
      <c r="Q302" s="249"/>
      <c r="R302" s="249"/>
      <c r="S302" s="249"/>
      <c r="T302" s="250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1" t="s">
        <v>202</v>
      </c>
      <c r="AU302" s="251" t="s">
        <v>82</v>
      </c>
      <c r="AV302" s="13" t="s">
        <v>82</v>
      </c>
      <c r="AW302" s="13" t="s">
        <v>33</v>
      </c>
      <c r="AX302" s="13" t="s">
        <v>80</v>
      </c>
      <c r="AY302" s="251" t="s">
        <v>116</v>
      </c>
    </row>
    <row r="303" s="2" customFormat="1" ht="21.75" customHeight="1">
      <c r="A303" s="39"/>
      <c r="B303" s="40"/>
      <c r="C303" s="219" t="s">
        <v>494</v>
      </c>
      <c r="D303" s="219" t="s">
        <v>119</v>
      </c>
      <c r="E303" s="220" t="s">
        <v>495</v>
      </c>
      <c r="F303" s="221" t="s">
        <v>496</v>
      </c>
      <c r="G303" s="222" t="s">
        <v>446</v>
      </c>
      <c r="H303" s="223">
        <v>1</v>
      </c>
      <c r="I303" s="224"/>
      <c r="J303" s="225">
        <f>ROUND(I303*H303,2)</f>
        <v>0</v>
      </c>
      <c r="K303" s="221" t="s">
        <v>123</v>
      </c>
      <c r="L303" s="45"/>
      <c r="M303" s="226" t="s">
        <v>19</v>
      </c>
      <c r="N303" s="227" t="s">
        <v>43</v>
      </c>
      <c r="O303" s="85"/>
      <c r="P303" s="228">
        <f>O303*H303</f>
        <v>0</v>
      </c>
      <c r="Q303" s="228">
        <v>0</v>
      </c>
      <c r="R303" s="228">
        <f>Q303*H303</f>
        <v>0</v>
      </c>
      <c r="S303" s="228">
        <v>0.187</v>
      </c>
      <c r="T303" s="229">
        <f>S303*H303</f>
        <v>0.187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0" t="s">
        <v>135</v>
      </c>
      <c r="AT303" s="230" t="s">
        <v>119</v>
      </c>
      <c r="AU303" s="230" t="s">
        <v>82</v>
      </c>
      <c r="AY303" s="18" t="s">
        <v>116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8" t="s">
        <v>80</v>
      </c>
      <c r="BK303" s="231">
        <f>ROUND(I303*H303,2)</f>
        <v>0</v>
      </c>
      <c r="BL303" s="18" t="s">
        <v>135</v>
      </c>
      <c r="BM303" s="230" t="s">
        <v>497</v>
      </c>
    </row>
    <row r="304" s="2" customFormat="1">
      <c r="A304" s="39"/>
      <c r="B304" s="40"/>
      <c r="C304" s="41"/>
      <c r="D304" s="232" t="s">
        <v>200</v>
      </c>
      <c r="E304" s="41"/>
      <c r="F304" s="233" t="s">
        <v>498</v>
      </c>
      <c r="G304" s="41"/>
      <c r="H304" s="41"/>
      <c r="I304" s="137"/>
      <c r="J304" s="41"/>
      <c r="K304" s="41"/>
      <c r="L304" s="45"/>
      <c r="M304" s="234"/>
      <c r="N304" s="235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200</v>
      </c>
      <c r="AU304" s="18" t="s">
        <v>82</v>
      </c>
    </row>
    <row r="305" s="12" customFormat="1" ht="22.8" customHeight="1">
      <c r="A305" s="12"/>
      <c r="B305" s="203"/>
      <c r="C305" s="204"/>
      <c r="D305" s="205" t="s">
        <v>71</v>
      </c>
      <c r="E305" s="217" t="s">
        <v>499</v>
      </c>
      <c r="F305" s="217" t="s">
        <v>500</v>
      </c>
      <c r="G305" s="204"/>
      <c r="H305" s="204"/>
      <c r="I305" s="207"/>
      <c r="J305" s="218">
        <f>BK305</f>
        <v>0</v>
      </c>
      <c r="K305" s="204"/>
      <c r="L305" s="209"/>
      <c r="M305" s="210"/>
      <c r="N305" s="211"/>
      <c r="O305" s="211"/>
      <c r="P305" s="212">
        <f>SUM(P306:P328)</f>
        <v>0</v>
      </c>
      <c r="Q305" s="211"/>
      <c r="R305" s="212">
        <f>SUM(R306:R328)</f>
        <v>0</v>
      </c>
      <c r="S305" s="211"/>
      <c r="T305" s="213">
        <f>SUM(T306:T328)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14" t="s">
        <v>80</v>
      </c>
      <c r="AT305" s="215" t="s">
        <v>71</v>
      </c>
      <c r="AU305" s="215" t="s">
        <v>80</v>
      </c>
      <c r="AY305" s="214" t="s">
        <v>116</v>
      </c>
      <c r="BK305" s="216">
        <f>SUM(BK306:BK328)</f>
        <v>0</v>
      </c>
    </row>
    <row r="306" s="2" customFormat="1" ht="21.75" customHeight="1">
      <c r="A306" s="39"/>
      <c r="B306" s="40"/>
      <c r="C306" s="219" t="s">
        <v>501</v>
      </c>
      <c r="D306" s="219" t="s">
        <v>119</v>
      </c>
      <c r="E306" s="220" t="s">
        <v>502</v>
      </c>
      <c r="F306" s="221" t="s">
        <v>503</v>
      </c>
      <c r="G306" s="222" t="s">
        <v>282</v>
      </c>
      <c r="H306" s="223">
        <v>23.370000000000001</v>
      </c>
      <c r="I306" s="224"/>
      <c r="J306" s="225">
        <f>ROUND(I306*H306,2)</f>
        <v>0</v>
      </c>
      <c r="K306" s="221" t="s">
        <v>123</v>
      </c>
      <c r="L306" s="45"/>
      <c r="M306" s="226" t="s">
        <v>19</v>
      </c>
      <c r="N306" s="227" t="s">
        <v>43</v>
      </c>
      <c r="O306" s="85"/>
      <c r="P306" s="228">
        <f>O306*H306</f>
        <v>0</v>
      </c>
      <c r="Q306" s="228">
        <v>0</v>
      </c>
      <c r="R306" s="228">
        <f>Q306*H306</f>
        <v>0</v>
      </c>
      <c r="S306" s="228">
        <v>0</v>
      </c>
      <c r="T306" s="22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0" t="s">
        <v>135</v>
      </c>
      <c r="AT306" s="230" t="s">
        <v>119</v>
      </c>
      <c r="AU306" s="230" t="s">
        <v>82</v>
      </c>
      <c r="AY306" s="18" t="s">
        <v>116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8" t="s">
        <v>80</v>
      </c>
      <c r="BK306" s="231">
        <f>ROUND(I306*H306,2)</f>
        <v>0</v>
      </c>
      <c r="BL306" s="18" t="s">
        <v>135</v>
      </c>
      <c r="BM306" s="230" t="s">
        <v>504</v>
      </c>
    </row>
    <row r="307" s="2" customFormat="1">
      <c r="A307" s="39"/>
      <c r="B307" s="40"/>
      <c r="C307" s="41"/>
      <c r="D307" s="232" t="s">
        <v>200</v>
      </c>
      <c r="E307" s="41"/>
      <c r="F307" s="233" t="s">
        <v>505</v>
      </c>
      <c r="G307" s="41"/>
      <c r="H307" s="41"/>
      <c r="I307" s="137"/>
      <c r="J307" s="41"/>
      <c r="K307" s="41"/>
      <c r="L307" s="45"/>
      <c r="M307" s="234"/>
      <c r="N307" s="235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200</v>
      </c>
      <c r="AU307" s="18" t="s">
        <v>82</v>
      </c>
    </row>
    <row r="308" s="13" customFormat="1">
      <c r="A308" s="13"/>
      <c r="B308" s="241"/>
      <c r="C308" s="242"/>
      <c r="D308" s="232" t="s">
        <v>202</v>
      </c>
      <c r="E308" s="243" t="s">
        <v>19</v>
      </c>
      <c r="F308" s="244" t="s">
        <v>506</v>
      </c>
      <c r="G308" s="242"/>
      <c r="H308" s="245">
        <v>23.370000000000001</v>
      </c>
      <c r="I308" s="246"/>
      <c r="J308" s="242"/>
      <c r="K308" s="242"/>
      <c r="L308" s="247"/>
      <c r="M308" s="248"/>
      <c r="N308" s="249"/>
      <c r="O308" s="249"/>
      <c r="P308" s="249"/>
      <c r="Q308" s="249"/>
      <c r="R308" s="249"/>
      <c r="S308" s="249"/>
      <c r="T308" s="250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1" t="s">
        <v>202</v>
      </c>
      <c r="AU308" s="251" t="s">
        <v>82</v>
      </c>
      <c r="AV308" s="13" t="s">
        <v>82</v>
      </c>
      <c r="AW308" s="13" t="s">
        <v>33</v>
      </c>
      <c r="AX308" s="13" t="s">
        <v>80</v>
      </c>
      <c r="AY308" s="251" t="s">
        <v>116</v>
      </c>
    </row>
    <row r="309" s="2" customFormat="1" ht="21.75" customHeight="1">
      <c r="A309" s="39"/>
      <c r="B309" s="40"/>
      <c r="C309" s="219" t="s">
        <v>507</v>
      </c>
      <c r="D309" s="219" t="s">
        <v>119</v>
      </c>
      <c r="E309" s="220" t="s">
        <v>508</v>
      </c>
      <c r="F309" s="221" t="s">
        <v>509</v>
      </c>
      <c r="G309" s="222" t="s">
        <v>282</v>
      </c>
      <c r="H309" s="223">
        <v>911.58600000000001</v>
      </c>
      <c r="I309" s="224"/>
      <c r="J309" s="225">
        <f>ROUND(I309*H309,2)</f>
        <v>0</v>
      </c>
      <c r="K309" s="221" t="s">
        <v>123</v>
      </c>
      <c r="L309" s="45"/>
      <c r="M309" s="226" t="s">
        <v>19</v>
      </c>
      <c r="N309" s="227" t="s">
        <v>43</v>
      </c>
      <c r="O309" s="85"/>
      <c r="P309" s="228">
        <f>O309*H309</f>
        <v>0</v>
      </c>
      <c r="Q309" s="228">
        <v>0</v>
      </c>
      <c r="R309" s="228">
        <f>Q309*H309</f>
        <v>0</v>
      </c>
      <c r="S309" s="228">
        <v>0</v>
      </c>
      <c r="T309" s="229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0" t="s">
        <v>135</v>
      </c>
      <c r="AT309" s="230" t="s">
        <v>119</v>
      </c>
      <c r="AU309" s="230" t="s">
        <v>82</v>
      </c>
      <c r="AY309" s="18" t="s">
        <v>116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8" t="s">
        <v>80</v>
      </c>
      <c r="BK309" s="231">
        <f>ROUND(I309*H309,2)</f>
        <v>0</v>
      </c>
      <c r="BL309" s="18" t="s">
        <v>135</v>
      </c>
      <c r="BM309" s="230" t="s">
        <v>510</v>
      </c>
    </row>
    <row r="310" s="2" customFormat="1">
      <c r="A310" s="39"/>
      <c r="B310" s="40"/>
      <c r="C310" s="41"/>
      <c r="D310" s="232" t="s">
        <v>200</v>
      </c>
      <c r="E310" s="41"/>
      <c r="F310" s="233" t="s">
        <v>505</v>
      </c>
      <c r="G310" s="41"/>
      <c r="H310" s="41"/>
      <c r="I310" s="137"/>
      <c r="J310" s="41"/>
      <c r="K310" s="41"/>
      <c r="L310" s="45"/>
      <c r="M310" s="234"/>
      <c r="N310" s="235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200</v>
      </c>
      <c r="AU310" s="18" t="s">
        <v>82</v>
      </c>
    </row>
    <row r="311" s="13" customFormat="1">
      <c r="A311" s="13"/>
      <c r="B311" s="241"/>
      <c r="C311" s="242"/>
      <c r="D311" s="232" t="s">
        <v>202</v>
      </c>
      <c r="E311" s="242"/>
      <c r="F311" s="244" t="s">
        <v>511</v>
      </c>
      <c r="G311" s="242"/>
      <c r="H311" s="245">
        <v>911.58600000000001</v>
      </c>
      <c r="I311" s="246"/>
      <c r="J311" s="242"/>
      <c r="K311" s="242"/>
      <c r="L311" s="247"/>
      <c r="M311" s="248"/>
      <c r="N311" s="249"/>
      <c r="O311" s="249"/>
      <c r="P311" s="249"/>
      <c r="Q311" s="249"/>
      <c r="R311" s="249"/>
      <c r="S311" s="249"/>
      <c r="T311" s="250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1" t="s">
        <v>202</v>
      </c>
      <c r="AU311" s="251" t="s">
        <v>82</v>
      </c>
      <c r="AV311" s="13" t="s">
        <v>82</v>
      </c>
      <c r="AW311" s="13" t="s">
        <v>4</v>
      </c>
      <c r="AX311" s="13" t="s">
        <v>80</v>
      </c>
      <c r="AY311" s="251" t="s">
        <v>116</v>
      </c>
    </row>
    <row r="312" s="2" customFormat="1" ht="21.75" customHeight="1">
      <c r="A312" s="39"/>
      <c r="B312" s="40"/>
      <c r="C312" s="219" t="s">
        <v>512</v>
      </c>
      <c r="D312" s="219" t="s">
        <v>119</v>
      </c>
      <c r="E312" s="220" t="s">
        <v>513</v>
      </c>
      <c r="F312" s="221" t="s">
        <v>514</v>
      </c>
      <c r="G312" s="222" t="s">
        <v>282</v>
      </c>
      <c r="H312" s="223">
        <v>44.113999999999997</v>
      </c>
      <c r="I312" s="224"/>
      <c r="J312" s="225">
        <f>ROUND(I312*H312,2)</f>
        <v>0</v>
      </c>
      <c r="K312" s="221" t="s">
        <v>123</v>
      </c>
      <c r="L312" s="45"/>
      <c r="M312" s="226" t="s">
        <v>19</v>
      </c>
      <c r="N312" s="227" t="s">
        <v>43</v>
      </c>
      <c r="O312" s="85"/>
      <c r="P312" s="228">
        <f>O312*H312</f>
        <v>0</v>
      </c>
      <c r="Q312" s="228">
        <v>0</v>
      </c>
      <c r="R312" s="228">
        <f>Q312*H312</f>
        <v>0</v>
      </c>
      <c r="S312" s="228">
        <v>0</v>
      </c>
      <c r="T312" s="229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0" t="s">
        <v>135</v>
      </c>
      <c r="AT312" s="230" t="s">
        <v>119</v>
      </c>
      <c r="AU312" s="230" t="s">
        <v>82</v>
      </c>
      <c r="AY312" s="18" t="s">
        <v>116</v>
      </c>
      <c r="BE312" s="231">
        <f>IF(N312="základní",J312,0)</f>
        <v>0</v>
      </c>
      <c r="BF312" s="231">
        <f>IF(N312="snížená",J312,0)</f>
        <v>0</v>
      </c>
      <c r="BG312" s="231">
        <f>IF(N312="zákl. přenesená",J312,0)</f>
        <v>0</v>
      </c>
      <c r="BH312" s="231">
        <f>IF(N312="sníž. přenesená",J312,0)</f>
        <v>0</v>
      </c>
      <c r="BI312" s="231">
        <f>IF(N312="nulová",J312,0)</f>
        <v>0</v>
      </c>
      <c r="BJ312" s="18" t="s">
        <v>80</v>
      </c>
      <c r="BK312" s="231">
        <f>ROUND(I312*H312,2)</f>
        <v>0</v>
      </c>
      <c r="BL312" s="18" t="s">
        <v>135</v>
      </c>
      <c r="BM312" s="230" t="s">
        <v>515</v>
      </c>
    </row>
    <row r="313" s="2" customFormat="1">
      <c r="A313" s="39"/>
      <c r="B313" s="40"/>
      <c r="C313" s="41"/>
      <c r="D313" s="232" t="s">
        <v>200</v>
      </c>
      <c r="E313" s="41"/>
      <c r="F313" s="233" t="s">
        <v>505</v>
      </c>
      <c r="G313" s="41"/>
      <c r="H313" s="41"/>
      <c r="I313" s="137"/>
      <c r="J313" s="41"/>
      <c r="K313" s="41"/>
      <c r="L313" s="45"/>
      <c r="M313" s="234"/>
      <c r="N313" s="235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200</v>
      </c>
      <c r="AU313" s="18" t="s">
        <v>82</v>
      </c>
    </row>
    <row r="314" s="13" customFormat="1">
      <c r="A314" s="13"/>
      <c r="B314" s="241"/>
      <c r="C314" s="242"/>
      <c r="D314" s="232" t="s">
        <v>202</v>
      </c>
      <c r="E314" s="243" t="s">
        <v>19</v>
      </c>
      <c r="F314" s="244" t="s">
        <v>516</v>
      </c>
      <c r="G314" s="242"/>
      <c r="H314" s="245">
        <v>26.382000000000001</v>
      </c>
      <c r="I314" s="246"/>
      <c r="J314" s="242"/>
      <c r="K314" s="242"/>
      <c r="L314" s="247"/>
      <c r="M314" s="248"/>
      <c r="N314" s="249"/>
      <c r="O314" s="249"/>
      <c r="P314" s="249"/>
      <c r="Q314" s="249"/>
      <c r="R314" s="249"/>
      <c r="S314" s="249"/>
      <c r="T314" s="250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1" t="s">
        <v>202</v>
      </c>
      <c r="AU314" s="251" t="s">
        <v>82</v>
      </c>
      <c r="AV314" s="13" t="s">
        <v>82</v>
      </c>
      <c r="AW314" s="13" t="s">
        <v>33</v>
      </c>
      <c r="AX314" s="13" t="s">
        <v>72</v>
      </c>
      <c r="AY314" s="251" t="s">
        <v>116</v>
      </c>
    </row>
    <row r="315" s="13" customFormat="1">
      <c r="A315" s="13"/>
      <c r="B315" s="241"/>
      <c r="C315" s="242"/>
      <c r="D315" s="232" t="s">
        <v>202</v>
      </c>
      <c r="E315" s="243" t="s">
        <v>19</v>
      </c>
      <c r="F315" s="244" t="s">
        <v>517</v>
      </c>
      <c r="G315" s="242"/>
      <c r="H315" s="245">
        <v>17.731999999999999</v>
      </c>
      <c r="I315" s="246"/>
      <c r="J315" s="242"/>
      <c r="K315" s="242"/>
      <c r="L315" s="247"/>
      <c r="M315" s="248"/>
      <c r="N315" s="249"/>
      <c r="O315" s="249"/>
      <c r="P315" s="249"/>
      <c r="Q315" s="249"/>
      <c r="R315" s="249"/>
      <c r="S315" s="249"/>
      <c r="T315" s="250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1" t="s">
        <v>202</v>
      </c>
      <c r="AU315" s="251" t="s">
        <v>82</v>
      </c>
      <c r="AV315" s="13" t="s">
        <v>82</v>
      </c>
      <c r="AW315" s="13" t="s">
        <v>33</v>
      </c>
      <c r="AX315" s="13" t="s">
        <v>72</v>
      </c>
      <c r="AY315" s="251" t="s">
        <v>116</v>
      </c>
    </row>
    <row r="316" s="14" customFormat="1">
      <c r="A316" s="14"/>
      <c r="B316" s="252"/>
      <c r="C316" s="253"/>
      <c r="D316" s="232" t="s">
        <v>202</v>
      </c>
      <c r="E316" s="254" t="s">
        <v>19</v>
      </c>
      <c r="F316" s="255" t="s">
        <v>205</v>
      </c>
      <c r="G316" s="253"/>
      <c r="H316" s="256">
        <v>44.114000000000004</v>
      </c>
      <c r="I316" s="257"/>
      <c r="J316" s="253"/>
      <c r="K316" s="253"/>
      <c r="L316" s="258"/>
      <c r="M316" s="259"/>
      <c r="N316" s="260"/>
      <c r="O316" s="260"/>
      <c r="P316" s="260"/>
      <c r="Q316" s="260"/>
      <c r="R316" s="260"/>
      <c r="S316" s="260"/>
      <c r="T316" s="261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2" t="s">
        <v>202</v>
      </c>
      <c r="AU316" s="262" t="s">
        <v>82</v>
      </c>
      <c r="AV316" s="14" t="s">
        <v>135</v>
      </c>
      <c r="AW316" s="14" t="s">
        <v>33</v>
      </c>
      <c r="AX316" s="14" t="s">
        <v>80</v>
      </c>
      <c r="AY316" s="262" t="s">
        <v>116</v>
      </c>
    </row>
    <row r="317" s="2" customFormat="1" ht="21.75" customHeight="1">
      <c r="A317" s="39"/>
      <c r="B317" s="40"/>
      <c r="C317" s="219" t="s">
        <v>518</v>
      </c>
      <c r="D317" s="219" t="s">
        <v>119</v>
      </c>
      <c r="E317" s="220" t="s">
        <v>519</v>
      </c>
      <c r="F317" s="221" t="s">
        <v>509</v>
      </c>
      <c r="G317" s="222" t="s">
        <v>282</v>
      </c>
      <c r="H317" s="223">
        <v>1720.4459999999999</v>
      </c>
      <c r="I317" s="224"/>
      <c r="J317" s="225">
        <f>ROUND(I317*H317,2)</f>
        <v>0</v>
      </c>
      <c r="K317" s="221" t="s">
        <v>123</v>
      </c>
      <c r="L317" s="45"/>
      <c r="M317" s="226" t="s">
        <v>19</v>
      </c>
      <c r="N317" s="227" t="s">
        <v>43</v>
      </c>
      <c r="O317" s="85"/>
      <c r="P317" s="228">
        <f>O317*H317</f>
        <v>0</v>
      </c>
      <c r="Q317" s="228">
        <v>0</v>
      </c>
      <c r="R317" s="228">
        <f>Q317*H317</f>
        <v>0</v>
      </c>
      <c r="S317" s="228">
        <v>0</v>
      </c>
      <c r="T317" s="22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0" t="s">
        <v>135</v>
      </c>
      <c r="AT317" s="230" t="s">
        <v>119</v>
      </c>
      <c r="AU317" s="230" t="s">
        <v>82</v>
      </c>
      <c r="AY317" s="18" t="s">
        <v>116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8" t="s">
        <v>80</v>
      </c>
      <c r="BK317" s="231">
        <f>ROUND(I317*H317,2)</f>
        <v>0</v>
      </c>
      <c r="BL317" s="18" t="s">
        <v>135</v>
      </c>
      <c r="BM317" s="230" t="s">
        <v>520</v>
      </c>
    </row>
    <row r="318" s="2" customFormat="1">
      <c r="A318" s="39"/>
      <c r="B318" s="40"/>
      <c r="C318" s="41"/>
      <c r="D318" s="232" t="s">
        <v>200</v>
      </c>
      <c r="E318" s="41"/>
      <c r="F318" s="233" t="s">
        <v>505</v>
      </c>
      <c r="G318" s="41"/>
      <c r="H318" s="41"/>
      <c r="I318" s="137"/>
      <c r="J318" s="41"/>
      <c r="K318" s="41"/>
      <c r="L318" s="45"/>
      <c r="M318" s="234"/>
      <c r="N318" s="235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200</v>
      </c>
      <c r="AU318" s="18" t="s">
        <v>82</v>
      </c>
    </row>
    <row r="319" s="13" customFormat="1">
      <c r="A319" s="13"/>
      <c r="B319" s="241"/>
      <c r="C319" s="242"/>
      <c r="D319" s="232" t="s">
        <v>202</v>
      </c>
      <c r="E319" s="242"/>
      <c r="F319" s="244" t="s">
        <v>521</v>
      </c>
      <c r="G319" s="242"/>
      <c r="H319" s="245">
        <v>1720.4459999999999</v>
      </c>
      <c r="I319" s="246"/>
      <c r="J319" s="242"/>
      <c r="K319" s="242"/>
      <c r="L319" s="247"/>
      <c r="M319" s="248"/>
      <c r="N319" s="249"/>
      <c r="O319" s="249"/>
      <c r="P319" s="249"/>
      <c r="Q319" s="249"/>
      <c r="R319" s="249"/>
      <c r="S319" s="249"/>
      <c r="T319" s="250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1" t="s">
        <v>202</v>
      </c>
      <c r="AU319" s="251" t="s">
        <v>82</v>
      </c>
      <c r="AV319" s="13" t="s">
        <v>82</v>
      </c>
      <c r="AW319" s="13" t="s">
        <v>4</v>
      </c>
      <c r="AX319" s="13" t="s">
        <v>80</v>
      </c>
      <c r="AY319" s="251" t="s">
        <v>116</v>
      </c>
    </row>
    <row r="320" s="2" customFormat="1" ht="21.75" customHeight="1">
      <c r="A320" s="39"/>
      <c r="B320" s="40"/>
      <c r="C320" s="219" t="s">
        <v>522</v>
      </c>
      <c r="D320" s="219" t="s">
        <v>119</v>
      </c>
      <c r="E320" s="220" t="s">
        <v>523</v>
      </c>
      <c r="F320" s="221" t="s">
        <v>524</v>
      </c>
      <c r="G320" s="222" t="s">
        <v>282</v>
      </c>
      <c r="H320" s="223">
        <v>26.382000000000001</v>
      </c>
      <c r="I320" s="224"/>
      <c r="J320" s="225">
        <f>ROUND(I320*H320,2)</f>
        <v>0</v>
      </c>
      <c r="K320" s="221" t="s">
        <v>123</v>
      </c>
      <c r="L320" s="45"/>
      <c r="M320" s="226" t="s">
        <v>19</v>
      </c>
      <c r="N320" s="227" t="s">
        <v>43</v>
      </c>
      <c r="O320" s="85"/>
      <c r="P320" s="228">
        <f>O320*H320</f>
        <v>0</v>
      </c>
      <c r="Q320" s="228">
        <v>0</v>
      </c>
      <c r="R320" s="228">
        <f>Q320*H320</f>
        <v>0</v>
      </c>
      <c r="S320" s="228">
        <v>0</v>
      </c>
      <c r="T320" s="229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0" t="s">
        <v>135</v>
      </c>
      <c r="AT320" s="230" t="s">
        <v>119</v>
      </c>
      <c r="AU320" s="230" t="s">
        <v>82</v>
      </c>
      <c r="AY320" s="18" t="s">
        <v>116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8" t="s">
        <v>80</v>
      </c>
      <c r="BK320" s="231">
        <f>ROUND(I320*H320,2)</f>
        <v>0</v>
      </c>
      <c r="BL320" s="18" t="s">
        <v>135</v>
      </c>
      <c r="BM320" s="230" t="s">
        <v>525</v>
      </c>
    </row>
    <row r="321" s="2" customFormat="1">
      <c r="A321" s="39"/>
      <c r="B321" s="40"/>
      <c r="C321" s="41"/>
      <c r="D321" s="232" t="s">
        <v>200</v>
      </c>
      <c r="E321" s="41"/>
      <c r="F321" s="233" t="s">
        <v>526</v>
      </c>
      <c r="G321" s="41"/>
      <c r="H321" s="41"/>
      <c r="I321" s="137"/>
      <c r="J321" s="41"/>
      <c r="K321" s="41"/>
      <c r="L321" s="45"/>
      <c r="M321" s="234"/>
      <c r="N321" s="235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200</v>
      </c>
      <c r="AU321" s="18" t="s">
        <v>82</v>
      </c>
    </row>
    <row r="322" s="13" customFormat="1">
      <c r="A322" s="13"/>
      <c r="B322" s="241"/>
      <c r="C322" s="242"/>
      <c r="D322" s="232" t="s">
        <v>202</v>
      </c>
      <c r="E322" s="243" t="s">
        <v>19</v>
      </c>
      <c r="F322" s="244" t="s">
        <v>516</v>
      </c>
      <c r="G322" s="242"/>
      <c r="H322" s="245">
        <v>26.382000000000001</v>
      </c>
      <c r="I322" s="246"/>
      <c r="J322" s="242"/>
      <c r="K322" s="242"/>
      <c r="L322" s="247"/>
      <c r="M322" s="248"/>
      <c r="N322" s="249"/>
      <c r="O322" s="249"/>
      <c r="P322" s="249"/>
      <c r="Q322" s="249"/>
      <c r="R322" s="249"/>
      <c r="S322" s="249"/>
      <c r="T322" s="250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1" t="s">
        <v>202</v>
      </c>
      <c r="AU322" s="251" t="s">
        <v>82</v>
      </c>
      <c r="AV322" s="13" t="s">
        <v>82</v>
      </c>
      <c r="AW322" s="13" t="s">
        <v>33</v>
      </c>
      <c r="AX322" s="13" t="s">
        <v>80</v>
      </c>
      <c r="AY322" s="251" t="s">
        <v>116</v>
      </c>
    </row>
    <row r="323" s="2" customFormat="1" ht="21.75" customHeight="1">
      <c r="A323" s="39"/>
      <c r="B323" s="40"/>
      <c r="C323" s="219" t="s">
        <v>527</v>
      </c>
      <c r="D323" s="219" t="s">
        <v>119</v>
      </c>
      <c r="E323" s="220" t="s">
        <v>528</v>
      </c>
      <c r="F323" s="221" t="s">
        <v>529</v>
      </c>
      <c r="G323" s="222" t="s">
        <v>282</v>
      </c>
      <c r="H323" s="223">
        <v>17.731999999999999</v>
      </c>
      <c r="I323" s="224"/>
      <c r="J323" s="225">
        <f>ROUND(I323*H323,2)</f>
        <v>0</v>
      </c>
      <c r="K323" s="221" t="s">
        <v>123</v>
      </c>
      <c r="L323" s="45"/>
      <c r="M323" s="226" t="s">
        <v>19</v>
      </c>
      <c r="N323" s="227" t="s">
        <v>43</v>
      </c>
      <c r="O323" s="85"/>
      <c r="P323" s="228">
        <f>O323*H323</f>
        <v>0</v>
      </c>
      <c r="Q323" s="228">
        <v>0</v>
      </c>
      <c r="R323" s="228">
        <f>Q323*H323</f>
        <v>0</v>
      </c>
      <c r="S323" s="228">
        <v>0</v>
      </c>
      <c r="T323" s="229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0" t="s">
        <v>135</v>
      </c>
      <c r="AT323" s="230" t="s">
        <v>119</v>
      </c>
      <c r="AU323" s="230" t="s">
        <v>82</v>
      </c>
      <c r="AY323" s="18" t="s">
        <v>116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18" t="s">
        <v>80</v>
      </c>
      <c r="BK323" s="231">
        <f>ROUND(I323*H323,2)</f>
        <v>0</v>
      </c>
      <c r="BL323" s="18" t="s">
        <v>135</v>
      </c>
      <c r="BM323" s="230" t="s">
        <v>530</v>
      </c>
    </row>
    <row r="324" s="2" customFormat="1">
      <c r="A324" s="39"/>
      <c r="B324" s="40"/>
      <c r="C324" s="41"/>
      <c r="D324" s="232" t="s">
        <v>200</v>
      </c>
      <c r="E324" s="41"/>
      <c r="F324" s="233" t="s">
        <v>526</v>
      </c>
      <c r="G324" s="41"/>
      <c r="H324" s="41"/>
      <c r="I324" s="137"/>
      <c r="J324" s="41"/>
      <c r="K324" s="41"/>
      <c r="L324" s="45"/>
      <c r="M324" s="234"/>
      <c r="N324" s="235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200</v>
      </c>
      <c r="AU324" s="18" t="s">
        <v>82</v>
      </c>
    </row>
    <row r="325" s="13" customFormat="1">
      <c r="A325" s="13"/>
      <c r="B325" s="241"/>
      <c r="C325" s="242"/>
      <c r="D325" s="232" t="s">
        <v>202</v>
      </c>
      <c r="E325" s="243" t="s">
        <v>19</v>
      </c>
      <c r="F325" s="244" t="s">
        <v>517</v>
      </c>
      <c r="G325" s="242"/>
      <c r="H325" s="245">
        <v>17.731999999999999</v>
      </c>
      <c r="I325" s="246"/>
      <c r="J325" s="242"/>
      <c r="K325" s="242"/>
      <c r="L325" s="247"/>
      <c r="M325" s="248"/>
      <c r="N325" s="249"/>
      <c r="O325" s="249"/>
      <c r="P325" s="249"/>
      <c r="Q325" s="249"/>
      <c r="R325" s="249"/>
      <c r="S325" s="249"/>
      <c r="T325" s="250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1" t="s">
        <v>202</v>
      </c>
      <c r="AU325" s="251" t="s">
        <v>82</v>
      </c>
      <c r="AV325" s="13" t="s">
        <v>82</v>
      </c>
      <c r="AW325" s="13" t="s">
        <v>33</v>
      </c>
      <c r="AX325" s="13" t="s">
        <v>80</v>
      </c>
      <c r="AY325" s="251" t="s">
        <v>116</v>
      </c>
    </row>
    <row r="326" s="2" customFormat="1" ht="21.75" customHeight="1">
      <c r="A326" s="39"/>
      <c r="B326" s="40"/>
      <c r="C326" s="219" t="s">
        <v>531</v>
      </c>
      <c r="D326" s="219" t="s">
        <v>119</v>
      </c>
      <c r="E326" s="220" t="s">
        <v>532</v>
      </c>
      <c r="F326" s="221" t="s">
        <v>297</v>
      </c>
      <c r="G326" s="222" t="s">
        <v>282</v>
      </c>
      <c r="H326" s="223">
        <v>23.370000000000001</v>
      </c>
      <c r="I326" s="224"/>
      <c r="J326" s="225">
        <f>ROUND(I326*H326,2)</f>
        <v>0</v>
      </c>
      <c r="K326" s="221" t="s">
        <v>123</v>
      </c>
      <c r="L326" s="45"/>
      <c r="M326" s="226" t="s">
        <v>19</v>
      </c>
      <c r="N326" s="227" t="s">
        <v>43</v>
      </c>
      <c r="O326" s="85"/>
      <c r="P326" s="228">
        <f>O326*H326</f>
        <v>0</v>
      </c>
      <c r="Q326" s="228">
        <v>0</v>
      </c>
      <c r="R326" s="228">
        <f>Q326*H326</f>
        <v>0</v>
      </c>
      <c r="S326" s="228">
        <v>0</v>
      </c>
      <c r="T326" s="229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0" t="s">
        <v>135</v>
      </c>
      <c r="AT326" s="230" t="s">
        <v>119</v>
      </c>
      <c r="AU326" s="230" t="s">
        <v>82</v>
      </c>
      <c r="AY326" s="18" t="s">
        <v>116</v>
      </c>
      <c r="BE326" s="231">
        <f>IF(N326="základní",J326,0)</f>
        <v>0</v>
      </c>
      <c r="BF326" s="231">
        <f>IF(N326="snížená",J326,0)</f>
        <v>0</v>
      </c>
      <c r="BG326" s="231">
        <f>IF(N326="zákl. přenesená",J326,0)</f>
        <v>0</v>
      </c>
      <c r="BH326" s="231">
        <f>IF(N326="sníž. přenesená",J326,0)</f>
        <v>0</v>
      </c>
      <c r="BI326" s="231">
        <f>IF(N326="nulová",J326,0)</f>
        <v>0</v>
      </c>
      <c r="BJ326" s="18" t="s">
        <v>80</v>
      </c>
      <c r="BK326" s="231">
        <f>ROUND(I326*H326,2)</f>
        <v>0</v>
      </c>
      <c r="BL326" s="18" t="s">
        <v>135</v>
      </c>
      <c r="BM326" s="230" t="s">
        <v>533</v>
      </c>
    </row>
    <row r="327" s="2" customFormat="1">
      <c r="A327" s="39"/>
      <c r="B327" s="40"/>
      <c r="C327" s="41"/>
      <c r="D327" s="232" t="s">
        <v>200</v>
      </c>
      <c r="E327" s="41"/>
      <c r="F327" s="233" t="s">
        <v>526</v>
      </c>
      <c r="G327" s="41"/>
      <c r="H327" s="41"/>
      <c r="I327" s="137"/>
      <c r="J327" s="41"/>
      <c r="K327" s="41"/>
      <c r="L327" s="45"/>
      <c r="M327" s="234"/>
      <c r="N327" s="235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200</v>
      </c>
      <c r="AU327" s="18" t="s">
        <v>82</v>
      </c>
    </row>
    <row r="328" s="13" customFormat="1">
      <c r="A328" s="13"/>
      <c r="B328" s="241"/>
      <c r="C328" s="242"/>
      <c r="D328" s="232" t="s">
        <v>202</v>
      </c>
      <c r="E328" s="243" t="s">
        <v>19</v>
      </c>
      <c r="F328" s="244" t="s">
        <v>506</v>
      </c>
      <c r="G328" s="242"/>
      <c r="H328" s="245">
        <v>23.370000000000001</v>
      </c>
      <c r="I328" s="246"/>
      <c r="J328" s="242"/>
      <c r="K328" s="242"/>
      <c r="L328" s="247"/>
      <c r="M328" s="248"/>
      <c r="N328" s="249"/>
      <c r="O328" s="249"/>
      <c r="P328" s="249"/>
      <c r="Q328" s="249"/>
      <c r="R328" s="249"/>
      <c r="S328" s="249"/>
      <c r="T328" s="250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1" t="s">
        <v>202</v>
      </c>
      <c r="AU328" s="251" t="s">
        <v>82</v>
      </c>
      <c r="AV328" s="13" t="s">
        <v>82</v>
      </c>
      <c r="AW328" s="13" t="s">
        <v>33</v>
      </c>
      <c r="AX328" s="13" t="s">
        <v>80</v>
      </c>
      <c r="AY328" s="251" t="s">
        <v>116</v>
      </c>
    </row>
    <row r="329" s="12" customFormat="1" ht="22.8" customHeight="1">
      <c r="A329" s="12"/>
      <c r="B329" s="203"/>
      <c r="C329" s="204"/>
      <c r="D329" s="205" t="s">
        <v>71</v>
      </c>
      <c r="E329" s="217" t="s">
        <v>534</v>
      </c>
      <c r="F329" s="217" t="s">
        <v>535</v>
      </c>
      <c r="G329" s="204"/>
      <c r="H329" s="204"/>
      <c r="I329" s="207"/>
      <c r="J329" s="218">
        <f>BK329</f>
        <v>0</v>
      </c>
      <c r="K329" s="204"/>
      <c r="L329" s="209"/>
      <c r="M329" s="210"/>
      <c r="N329" s="211"/>
      <c r="O329" s="211"/>
      <c r="P329" s="212">
        <f>P330</f>
        <v>0</v>
      </c>
      <c r="Q329" s="211"/>
      <c r="R329" s="212">
        <f>R330</f>
        <v>0</v>
      </c>
      <c r="S329" s="211"/>
      <c r="T329" s="213">
        <f>T330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14" t="s">
        <v>80</v>
      </c>
      <c r="AT329" s="215" t="s">
        <v>71</v>
      </c>
      <c r="AU329" s="215" t="s">
        <v>80</v>
      </c>
      <c r="AY329" s="214" t="s">
        <v>116</v>
      </c>
      <c r="BK329" s="216">
        <f>BK330</f>
        <v>0</v>
      </c>
    </row>
    <row r="330" s="2" customFormat="1" ht="21.75" customHeight="1">
      <c r="A330" s="39"/>
      <c r="B330" s="40"/>
      <c r="C330" s="219" t="s">
        <v>536</v>
      </c>
      <c r="D330" s="219" t="s">
        <v>119</v>
      </c>
      <c r="E330" s="220" t="s">
        <v>537</v>
      </c>
      <c r="F330" s="221" t="s">
        <v>538</v>
      </c>
      <c r="G330" s="222" t="s">
        <v>282</v>
      </c>
      <c r="H330" s="223">
        <v>229.35499999999999</v>
      </c>
      <c r="I330" s="224"/>
      <c r="J330" s="225">
        <f>ROUND(I330*H330,2)</f>
        <v>0</v>
      </c>
      <c r="K330" s="221" t="s">
        <v>123</v>
      </c>
      <c r="L330" s="45"/>
      <c r="M330" s="226" t="s">
        <v>19</v>
      </c>
      <c r="N330" s="227" t="s">
        <v>43</v>
      </c>
      <c r="O330" s="85"/>
      <c r="P330" s="228">
        <f>O330*H330</f>
        <v>0</v>
      </c>
      <c r="Q330" s="228">
        <v>0</v>
      </c>
      <c r="R330" s="228">
        <f>Q330*H330</f>
        <v>0</v>
      </c>
      <c r="S330" s="228">
        <v>0</v>
      </c>
      <c r="T330" s="229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0" t="s">
        <v>135</v>
      </c>
      <c r="AT330" s="230" t="s">
        <v>119</v>
      </c>
      <c r="AU330" s="230" t="s">
        <v>82</v>
      </c>
      <c r="AY330" s="18" t="s">
        <v>116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18" t="s">
        <v>80</v>
      </c>
      <c r="BK330" s="231">
        <f>ROUND(I330*H330,2)</f>
        <v>0</v>
      </c>
      <c r="BL330" s="18" t="s">
        <v>135</v>
      </c>
      <c r="BM330" s="230" t="s">
        <v>539</v>
      </c>
    </row>
    <row r="331" s="12" customFormat="1" ht="25.92" customHeight="1">
      <c r="A331" s="12"/>
      <c r="B331" s="203"/>
      <c r="C331" s="204"/>
      <c r="D331" s="205" t="s">
        <v>71</v>
      </c>
      <c r="E331" s="206" t="s">
        <v>540</v>
      </c>
      <c r="F331" s="206" t="s">
        <v>541</v>
      </c>
      <c r="G331" s="204"/>
      <c r="H331" s="204"/>
      <c r="I331" s="207"/>
      <c r="J331" s="208">
        <f>BK331</f>
        <v>0</v>
      </c>
      <c r="K331" s="204"/>
      <c r="L331" s="209"/>
      <c r="M331" s="210"/>
      <c r="N331" s="211"/>
      <c r="O331" s="211"/>
      <c r="P331" s="212">
        <f>P332</f>
        <v>0</v>
      </c>
      <c r="Q331" s="211"/>
      <c r="R331" s="212">
        <f>R332</f>
        <v>0</v>
      </c>
      <c r="S331" s="211"/>
      <c r="T331" s="213">
        <f>T332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14" t="s">
        <v>82</v>
      </c>
      <c r="AT331" s="215" t="s">
        <v>71</v>
      </c>
      <c r="AU331" s="215" t="s">
        <v>72</v>
      </c>
      <c r="AY331" s="214" t="s">
        <v>116</v>
      </c>
      <c r="BK331" s="216">
        <f>BK332</f>
        <v>0</v>
      </c>
    </row>
    <row r="332" s="12" customFormat="1" ht="22.8" customHeight="1">
      <c r="A332" s="12"/>
      <c r="B332" s="203"/>
      <c r="C332" s="204"/>
      <c r="D332" s="205" t="s">
        <v>71</v>
      </c>
      <c r="E332" s="217" t="s">
        <v>542</v>
      </c>
      <c r="F332" s="217" t="s">
        <v>543</v>
      </c>
      <c r="G332" s="204"/>
      <c r="H332" s="204"/>
      <c r="I332" s="207"/>
      <c r="J332" s="218">
        <f>BK332</f>
        <v>0</v>
      </c>
      <c r="K332" s="204"/>
      <c r="L332" s="209"/>
      <c r="M332" s="210"/>
      <c r="N332" s="211"/>
      <c r="O332" s="211"/>
      <c r="P332" s="212">
        <f>P333</f>
        <v>0</v>
      </c>
      <c r="Q332" s="211"/>
      <c r="R332" s="212">
        <f>R333</f>
        <v>0</v>
      </c>
      <c r="S332" s="211"/>
      <c r="T332" s="213">
        <f>T333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14" t="s">
        <v>82</v>
      </c>
      <c r="AT332" s="215" t="s">
        <v>71</v>
      </c>
      <c r="AU332" s="215" t="s">
        <v>80</v>
      </c>
      <c r="AY332" s="214" t="s">
        <v>116</v>
      </c>
      <c r="BK332" s="216">
        <f>BK333</f>
        <v>0</v>
      </c>
    </row>
    <row r="333" s="2" customFormat="1" ht="16.5" customHeight="1">
      <c r="A333" s="39"/>
      <c r="B333" s="40"/>
      <c r="C333" s="219" t="s">
        <v>544</v>
      </c>
      <c r="D333" s="219" t="s">
        <v>119</v>
      </c>
      <c r="E333" s="220" t="s">
        <v>545</v>
      </c>
      <c r="F333" s="221" t="s">
        <v>546</v>
      </c>
      <c r="G333" s="222" t="s">
        <v>459</v>
      </c>
      <c r="H333" s="223">
        <v>94</v>
      </c>
      <c r="I333" s="224"/>
      <c r="J333" s="225">
        <f>ROUND(I333*H333,2)</f>
        <v>0</v>
      </c>
      <c r="K333" s="221" t="s">
        <v>19</v>
      </c>
      <c r="L333" s="45"/>
      <c r="M333" s="226" t="s">
        <v>19</v>
      </c>
      <c r="N333" s="227" t="s">
        <v>43</v>
      </c>
      <c r="O333" s="85"/>
      <c r="P333" s="228">
        <f>O333*H333</f>
        <v>0</v>
      </c>
      <c r="Q333" s="228">
        <v>0</v>
      </c>
      <c r="R333" s="228">
        <f>Q333*H333</f>
        <v>0</v>
      </c>
      <c r="S333" s="228">
        <v>0</v>
      </c>
      <c r="T333" s="229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0" t="s">
        <v>278</v>
      </c>
      <c r="AT333" s="230" t="s">
        <v>119</v>
      </c>
      <c r="AU333" s="230" t="s">
        <v>82</v>
      </c>
      <c r="AY333" s="18" t="s">
        <v>116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8" t="s">
        <v>80</v>
      </c>
      <c r="BK333" s="231">
        <f>ROUND(I333*H333,2)</f>
        <v>0</v>
      </c>
      <c r="BL333" s="18" t="s">
        <v>278</v>
      </c>
      <c r="BM333" s="230" t="s">
        <v>547</v>
      </c>
    </row>
    <row r="334" s="12" customFormat="1" ht="25.92" customHeight="1">
      <c r="A334" s="12"/>
      <c r="B334" s="203"/>
      <c r="C334" s="204"/>
      <c r="D334" s="205" t="s">
        <v>71</v>
      </c>
      <c r="E334" s="206" t="s">
        <v>113</v>
      </c>
      <c r="F334" s="206" t="s">
        <v>114</v>
      </c>
      <c r="G334" s="204"/>
      <c r="H334" s="204"/>
      <c r="I334" s="207"/>
      <c r="J334" s="208">
        <f>BK334</f>
        <v>0</v>
      </c>
      <c r="K334" s="204"/>
      <c r="L334" s="209"/>
      <c r="M334" s="210"/>
      <c r="N334" s="211"/>
      <c r="O334" s="211"/>
      <c r="P334" s="212">
        <f>P335</f>
        <v>0</v>
      </c>
      <c r="Q334" s="211"/>
      <c r="R334" s="212">
        <f>R335</f>
        <v>0</v>
      </c>
      <c r="S334" s="211"/>
      <c r="T334" s="213">
        <f>T335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14" t="s">
        <v>115</v>
      </c>
      <c r="AT334" s="215" t="s">
        <v>71</v>
      </c>
      <c r="AU334" s="215" t="s">
        <v>72</v>
      </c>
      <c r="AY334" s="214" t="s">
        <v>116</v>
      </c>
      <c r="BK334" s="216">
        <f>BK335</f>
        <v>0</v>
      </c>
    </row>
    <row r="335" s="12" customFormat="1" ht="22.8" customHeight="1">
      <c r="A335" s="12"/>
      <c r="B335" s="203"/>
      <c r="C335" s="204"/>
      <c r="D335" s="205" t="s">
        <v>71</v>
      </c>
      <c r="E335" s="217" t="s">
        <v>150</v>
      </c>
      <c r="F335" s="217" t="s">
        <v>151</v>
      </c>
      <c r="G335" s="204"/>
      <c r="H335" s="204"/>
      <c r="I335" s="207"/>
      <c r="J335" s="218">
        <f>BK335</f>
        <v>0</v>
      </c>
      <c r="K335" s="204"/>
      <c r="L335" s="209"/>
      <c r="M335" s="210"/>
      <c r="N335" s="211"/>
      <c r="O335" s="211"/>
      <c r="P335" s="212">
        <f>P336</f>
        <v>0</v>
      </c>
      <c r="Q335" s="211"/>
      <c r="R335" s="212">
        <f>R336</f>
        <v>0</v>
      </c>
      <c r="S335" s="211"/>
      <c r="T335" s="213">
        <f>T336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14" t="s">
        <v>115</v>
      </c>
      <c r="AT335" s="215" t="s">
        <v>71</v>
      </c>
      <c r="AU335" s="215" t="s">
        <v>80</v>
      </c>
      <c r="AY335" s="214" t="s">
        <v>116</v>
      </c>
      <c r="BK335" s="216">
        <f>BK336</f>
        <v>0</v>
      </c>
    </row>
    <row r="336" s="2" customFormat="1" ht="16.5" customHeight="1">
      <c r="A336" s="39"/>
      <c r="B336" s="40"/>
      <c r="C336" s="219" t="s">
        <v>548</v>
      </c>
      <c r="D336" s="219" t="s">
        <v>119</v>
      </c>
      <c r="E336" s="220" t="s">
        <v>549</v>
      </c>
      <c r="F336" s="221" t="s">
        <v>550</v>
      </c>
      <c r="G336" s="222" t="s">
        <v>122</v>
      </c>
      <c r="H336" s="223">
        <v>1</v>
      </c>
      <c r="I336" s="224"/>
      <c r="J336" s="225">
        <f>ROUND(I336*H336,2)</f>
        <v>0</v>
      </c>
      <c r="K336" s="221" t="s">
        <v>123</v>
      </c>
      <c r="L336" s="45"/>
      <c r="M336" s="236" t="s">
        <v>19</v>
      </c>
      <c r="N336" s="237" t="s">
        <v>43</v>
      </c>
      <c r="O336" s="238"/>
      <c r="P336" s="239">
        <f>O336*H336</f>
        <v>0</v>
      </c>
      <c r="Q336" s="239">
        <v>0</v>
      </c>
      <c r="R336" s="239">
        <f>Q336*H336</f>
        <v>0</v>
      </c>
      <c r="S336" s="239">
        <v>0</v>
      </c>
      <c r="T336" s="240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0" t="s">
        <v>124</v>
      </c>
      <c r="AT336" s="230" t="s">
        <v>119</v>
      </c>
      <c r="AU336" s="230" t="s">
        <v>82</v>
      </c>
      <c r="AY336" s="18" t="s">
        <v>116</v>
      </c>
      <c r="BE336" s="231">
        <f>IF(N336="základní",J336,0)</f>
        <v>0</v>
      </c>
      <c r="BF336" s="231">
        <f>IF(N336="snížená",J336,0)</f>
        <v>0</v>
      </c>
      <c r="BG336" s="231">
        <f>IF(N336="zákl. přenesená",J336,0)</f>
        <v>0</v>
      </c>
      <c r="BH336" s="231">
        <f>IF(N336="sníž. přenesená",J336,0)</f>
        <v>0</v>
      </c>
      <c r="BI336" s="231">
        <f>IF(N336="nulová",J336,0)</f>
        <v>0</v>
      </c>
      <c r="BJ336" s="18" t="s">
        <v>80</v>
      </c>
      <c r="BK336" s="231">
        <f>ROUND(I336*H336,2)</f>
        <v>0</v>
      </c>
      <c r="BL336" s="18" t="s">
        <v>124</v>
      </c>
      <c r="BM336" s="230" t="s">
        <v>551</v>
      </c>
    </row>
    <row r="337" s="2" customFormat="1" ht="6.96" customHeight="1">
      <c r="A337" s="39"/>
      <c r="B337" s="60"/>
      <c r="C337" s="61"/>
      <c r="D337" s="61"/>
      <c r="E337" s="61"/>
      <c r="F337" s="61"/>
      <c r="G337" s="61"/>
      <c r="H337" s="61"/>
      <c r="I337" s="167"/>
      <c r="J337" s="61"/>
      <c r="K337" s="61"/>
      <c r="L337" s="45"/>
      <c r="M337" s="39"/>
      <c r="O337" s="39"/>
      <c r="P337" s="39"/>
      <c r="Q337" s="39"/>
      <c r="R337" s="39"/>
      <c r="S337" s="39"/>
      <c r="T337" s="39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</row>
  </sheetData>
  <sheetProtection sheet="1" autoFilter="0" formatColumns="0" formatRows="0" objects="1" scenarios="1" spinCount="100000" saltValue="qOr2/kpKmXneX/FhRuVkdyVGb978nvQPzPvuM+Hzjeik3rUiU59yRDW90NPEecf+JGtfwophsYonF1wXqC2mjw==" hashValue="wCk0ucKCh4ZhoNiMLp+SyLNeBzxgQU0iJQsplSi0KhAHJi5Pcpuhpqbwfn2GmSZSzmMCyJuTwXarZY/7+LQhLQ==" algorithmName="SHA-512" password="CC35"/>
  <autoFilter ref="C88:K336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4" customWidth="1"/>
    <col min="2" max="2" width="1.667969" style="284" customWidth="1"/>
    <col min="3" max="4" width="5" style="284" customWidth="1"/>
    <col min="5" max="5" width="11.66016" style="284" customWidth="1"/>
    <col min="6" max="6" width="9.160156" style="284" customWidth="1"/>
    <col min="7" max="7" width="5" style="284" customWidth="1"/>
    <col min="8" max="8" width="77.83203" style="284" customWidth="1"/>
    <col min="9" max="10" width="20" style="284" customWidth="1"/>
    <col min="11" max="11" width="1.667969" style="284" customWidth="1"/>
  </cols>
  <sheetData>
    <row r="1" s="1" customFormat="1" ht="37.5" customHeight="1"/>
    <row r="2" s="1" customFormat="1" ht="7.5" customHeight="1">
      <c r="B2" s="285"/>
      <c r="C2" s="286"/>
      <c r="D2" s="286"/>
      <c r="E2" s="286"/>
      <c r="F2" s="286"/>
      <c r="G2" s="286"/>
      <c r="H2" s="286"/>
      <c r="I2" s="286"/>
      <c r="J2" s="286"/>
      <c r="K2" s="287"/>
    </row>
    <row r="3" s="16" customFormat="1" ht="45" customHeight="1">
      <c r="B3" s="288"/>
      <c r="C3" s="289" t="s">
        <v>552</v>
      </c>
      <c r="D3" s="289"/>
      <c r="E3" s="289"/>
      <c r="F3" s="289"/>
      <c r="G3" s="289"/>
      <c r="H3" s="289"/>
      <c r="I3" s="289"/>
      <c r="J3" s="289"/>
      <c r="K3" s="290"/>
    </row>
    <row r="4" s="1" customFormat="1" ht="25.5" customHeight="1">
      <c r="B4" s="291"/>
      <c r="C4" s="292" t="s">
        <v>553</v>
      </c>
      <c r="D4" s="292"/>
      <c r="E4" s="292"/>
      <c r="F4" s="292"/>
      <c r="G4" s="292"/>
      <c r="H4" s="292"/>
      <c r="I4" s="292"/>
      <c r="J4" s="292"/>
      <c r="K4" s="293"/>
    </row>
    <row r="5" s="1" customFormat="1" ht="5.25" customHeight="1">
      <c r="B5" s="291"/>
      <c r="C5" s="294"/>
      <c r="D5" s="294"/>
      <c r="E5" s="294"/>
      <c r="F5" s="294"/>
      <c r="G5" s="294"/>
      <c r="H5" s="294"/>
      <c r="I5" s="294"/>
      <c r="J5" s="294"/>
      <c r="K5" s="293"/>
    </row>
    <row r="6" s="1" customFormat="1" ht="15" customHeight="1">
      <c r="B6" s="291"/>
      <c r="C6" s="295" t="s">
        <v>554</v>
      </c>
      <c r="D6" s="295"/>
      <c r="E6" s="295"/>
      <c r="F6" s="295"/>
      <c r="G6" s="295"/>
      <c r="H6" s="295"/>
      <c r="I6" s="295"/>
      <c r="J6" s="295"/>
      <c r="K6" s="293"/>
    </row>
    <row r="7" s="1" customFormat="1" ht="15" customHeight="1">
      <c r="B7" s="296"/>
      <c r="C7" s="295" t="s">
        <v>555</v>
      </c>
      <c r="D7" s="295"/>
      <c r="E7" s="295"/>
      <c r="F7" s="295"/>
      <c r="G7" s="295"/>
      <c r="H7" s="295"/>
      <c r="I7" s="295"/>
      <c r="J7" s="295"/>
      <c r="K7" s="293"/>
    </row>
    <row r="8" s="1" customFormat="1" ht="12.75" customHeight="1">
      <c r="B8" s="296"/>
      <c r="C8" s="295"/>
      <c r="D8" s="295"/>
      <c r="E8" s="295"/>
      <c r="F8" s="295"/>
      <c r="G8" s="295"/>
      <c r="H8" s="295"/>
      <c r="I8" s="295"/>
      <c r="J8" s="295"/>
      <c r="K8" s="293"/>
    </row>
    <row r="9" s="1" customFormat="1" ht="15" customHeight="1">
      <c r="B9" s="296"/>
      <c r="C9" s="295" t="s">
        <v>556</v>
      </c>
      <c r="D9" s="295"/>
      <c r="E9" s="295"/>
      <c r="F9" s="295"/>
      <c r="G9" s="295"/>
      <c r="H9" s="295"/>
      <c r="I9" s="295"/>
      <c r="J9" s="295"/>
      <c r="K9" s="293"/>
    </row>
    <row r="10" s="1" customFormat="1" ht="15" customHeight="1">
      <c r="B10" s="296"/>
      <c r="C10" s="295"/>
      <c r="D10" s="295" t="s">
        <v>557</v>
      </c>
      <c r="E10" s="295"/>
      <c r="F10" s="295"/>
      <c r="G10" s="295"/>
      <c r="H10" s="295"/>
      <c r="I10" s="295"/>
      <c r="J10" s="295"/>
      <c r="K10" s="293"/>
    </row>
    <row r="11" s="1" customFormat="1" ht="15" customHeight="1">
      <c r="B11" s="296"/>
      <c r="C11" s="297"/>
      <c r="D11" s="295" t="s">
        <v>558</v>
      </c>
      <c r="E11" s="295"/>
      <c r="F11" s="295"/>
      <c r="G11" s="295"/>
      <c r="H11" s="295"/>
      <c r="I11" s="295"/>
      <c r="J11" s="295"/>
      <c r="K11" s="293"/>
    </row>
    <row r="12" s="1" customFormat="1" ht="15" customHeight="1">
      <c r="B12" s="296"/>
      <c r="C12" s="297"/>
      <c r="D12" s="295"/>
      <c r="E12" s="295"/>
      <c r="F12" s="295"/>
      <c r="G12" s="295"/>
      <c r="H12" s="295"/>
      <c r="I12" s="295"/>
      <c r="J12" s="295"/>
      <c r="K12" s="293"/>
    </row>
    <row r="13" s="1" customFormat="1" ht="15" customHeight="1">
      <c r="B13" s="296"/>
      <c r="C13" s="297"/>
      <c r="D13" s="298" t="s">
        <v>559</v>
      </c>
      <c r="E13" s="295"/>
      <c r="F13" s="295"/>
      <c r="G13" s="295"/>
      <c r="H13" s="295"/>
      <c r="I13" s="295"/>
      <c r="J13" s="295"/>
      <c r="K13" s="293"/>
    </row>
    <row r="14" s="1" customFormat="1" ht="12.75" customHeight="1">
      <c r="B14" s="296"/>
      <c r="C14" s="297"/>
      <c r="D14" s="297"/>
      <c r="E14" s="297"/>
      <c r="F14" s="297"/>
      <c r="G14" s="297"/>
      <c r="H14" s="297"/>
      <c r="I14" s="297"/>
      <c r="J14" s="297"/>
      <c r="K14" s="293"/>
    </row>
    <row r="15" s="1" customFormat="1" ht="15" customHeight="1">
      <c r="B15" s="296"/>
      <c r="C15" s="297"/>
      <c r="D15" s="295" t="s">
        <v>560</v>
      </c>
      <c r="E15" s="295"/>
      <c r="F15" s="295"/>
      <c r="G15" s="295"/>
      <c r="H15" s="295"/>
      <c r="I15" s="295"/>
      <c r="J15" s="295"/>
      <c r="K15" s="293"/>
    </row>
    <row r="16" s="1" customFormat="1" ht="15" customHeight="1">
      <c r="B16" s="296"/>
      <c r="C16" s="297"/>
      <c r="D16" s="295" t="s">
        <v>561</v>
      </c>
      <c r="E16" s="295"/>
      <c r="F16" s="295"/>
      <c r="G16" s="295"/>
      <c r="H16" s="295"/>
      <c r="I16" s="295"/>
      <c r="J16" s="295"/>
      <c r="K16" s="293"/>
    </row>
    <row r="17" s="1" customFormat="1" ht="15" customHeight="1">
      <c r="B17" s="296"/>
      <c r="C17" s="297"/>
      <c r="D17" s="295" t="s">
        <v>562</v>
      </c>
      <c r="E17" s="295"/>
      <c r="F17" s="295"/>
      <c r="G17" s="295"/>
      <c r="H17" s="295"/>
      <c r="I17" s="295"/>
      <c r="J17" s="295"/>
      <c r="K17" s="293"/>
    </row>
    <row r="18" s="1" customFormat="1" ht="15" customHeight="1">
      <c r="B18" s="296"/>
      <c r="C18" s="297"/>
      <c r="D18" s="297"/>
      <c r="E18" s="299" t="s">
        <v>79</v>
      </c>
      <c r="F18" s="295" t="s">
        <v>563</v>
      </c>
      <c r="G18" s="295"/>
      <c r="H18" s="295"/>
      <c r="I18" s="295"/>
      <c r="J18" s="295"/>
      <c r="K18" s="293"/>
    </row>
    <row r="19" s="1" customFormat="1" ht="15" customHeight="1">
      <c r="B19" s="296"/>
      <c r="C19" s="297"/>
      <c r="D19" s="297"/>
      <c r="E19" s="299" t="s">
        <v>564</v>
      </c>
      <c r="F19" s="295" t="s">
        <v>565</v>
      </c>
      <c r="G19" s="295"/>
      <c r="H19" s="295"/>
      <c r="I19" s="295"/>
      <c r="J19" s="295"/>
      <c r="K19" s="293"/>
    </row>
    <row r="20" s="1" customFormat="1" ht="15" customHeight="1">
      <c r="B20" s="296"/>
      <c r="C20" s="297"/>
      <c r="D20" s="297"/>
      <c r="E20" s="299" t="s">
        <v>566</v>
      </c>
      <c r="F20" s="295" t="s">
        <v>567</v>
      </c>
      <c r="G20" s="295"/>
      <c r="H20" s="295"/>
      <c r="I20" s="295"/>
      <c r="J20" s="295"/>
      <c r="K20" s="293"/>
    </row>
    <row r="21" s="1" customFormat="1" ht="15" customHeight="1">
      <c r="B21" s="296"/>
      <c r="C21" s="297"/>
      <c r="D21" s="297"/>
      <c r="E21" s="299" t="s">
        <v>568</v>
      </c>
      <c r="F21" s="295" t="s">
        <v>78</v>
      </c>
      <c r="G21" s="295"/>
      <c r="H21" s="295"/>
      <c r="I21" s="295"/>
      <c r="J21" s="295"/>
      <c r="K21" s="293"/>
    </row>
    <row r="22" s="1" customFormat="1" ht="15" customHeight="1">
      <c r="B22" s="296"/>
      <c r="C22" s="297"/>
      <c r="D22" s="297"/>
      <c r="E22" s="299" t="s">
        <v>569</v>
      </c>
      <c r="F22" s="295" t="s">
        <v>570</v>
      </c>
      <c r="G22" s="295"/>
      <c r="H22" s="295"/>
      <c r="I22" s="295"/>
      <c r="J22" s="295"/>
      <c r="K22" s="293"/>
    </row>
    <row r="23" s="1" customFormat="1" ht="15" customHeight="1">
      <c r="B23" s="296"/>
      <c r="C23" s="297"/>
      <c r="D23" s="297"/>
      <c r="E23" s="299" t="s">
        <v>571</v>
      </c>
      <c r="F23" s="295" t="s">
        <v>572</v>
      </c>
      <c r="G23" s="295"/>
      <c r="H23" s="295"/>
      <c r="I23" s="295"/>
      <c r="J23" s="295"/>
      <c r="K23" s="293"/>
    </row>
    <row r="24" s="1" customFormat="1" ht="12.75" customHeight="1">
      <c r="B24" s="296"/>
      <c r="C24" s="297"/>
      <c r="D24" s="297"/>
      <c r="E24" s="297"/>
      <c r="F24" s="297"/>
      <c r="G24" s="297"/>
      <c r="H24" s="297"/>
      <c r="I24" s="297"/>
      <c r="J24" s="297"/>
      <c r="K24" s="293"/>
    </row>
    <row r="25" s="1" customFormat="1" ht="15" customHeight="1">
      <c r="B25" s="296"/>
      <c r="C25" s="295" t="s">
        <v>573</v>
      </c>
      <c r="D25" s="295"/>
      <c r="E25" s="295"/>
      <c r="F25" s="295"/>
      <c r="G25" s="295"/>
      <c r="H25" s="295"/>
      <c r="I25" s="295"/>
      <c r="J25" s="295"/>
      <c r="K25" s="293"/>
    </row>
    <row r="26" s="1" customFormat="1" ht="15" customHeight="1">
      <c r="B26" s="296"/>
      <c r="C26" s="295" t="s">
        <v>574</v>
      </c>
      <c r="D26" s="295"/>
      <c r="E26" s="295"/>
      <c r="F26" s="295"/>
      <c r="G26" s="295"/>
      <c r="H26" s="295"/>
      <c r="I26" s="295"/>
      <c r="J26" s="295"/>
      <c r="K26" s="293"/>
    </row>
    <row r="27" s="1" customFormat="1" ht="15" customHeight="1">
      <c r="B27" s="296"/>
      <c r="C27" s="295"/>
      <c r="D27" s="295" t="s">
        <v>575</v>
      </c>
      <c r="E27" s="295"/>
      <c r="F27" s="295"/>
      <c r="G27" s="295"/>
      <c r="H27" s="295"/>
      <c r="I27" s="295"/>
      <c r="J27" s="295"/>
      <c r="K27" s="293"/>
    </row>
    <row r="28" s="1" customFormat="1" ht="15" customHeight="1">
      <c r="B28" s="296"/>
      <c r="C28" s="297"/>
      <c r="D28" s="295" t="s">
        <v>576</v>
      </c>
      <c r="E28" s="295"/>
      <c r="F28" s="295"/>
      <c r="G28" s="295"/>
      <c r="H28" s="295"/>
      <c r="I28" s="295"/>
      <c r="J28" s="295"/>
      <c r="K28" s="293"/>
    </row>
    <row r="29" s="1" customFormat="1" ht="12.75" customHeight="1">
      <c r="B29" s="296"/>
      <c r="C29" s="297"/>
      <c r="D29" s="297"/>
      <c r="E29" s="297"/>
      <c r="F29" s="297"/>
      <c r="G29" s="297"/>
      <c r="H29" s="297"/>
      <c r="I29" s="297"/>
      <c r="J29" s="297"/>
      <c r="K29" s="293"/>
    </row>
    <row r="30" s="1" customFormat="1" ht="15" customHeight="1">
      <c r="B30" s="296"/>
      <c r="C30" s="297"/>
      <c r="D30" s="295" t="s">
        <v>577</v>
      </c>
      <c r="E30" s="295"/>
      <c r="F30" s="295"/>
      <c r="G30" s="295"/>
      <c r="H30" s="295"/>
      <c r="I30" s="295"/>
      <c r="J30" s="295"/>
      <c r="K30" s="293"/>
    </row>
    <row r="31" s="1" customFormat="1" ht="15" customHeight="1">
      <c r="B31" s="296"/>
      <c r="C31" s="297"/>
      <c r="D31" s="295" t="s">
        <v>578</v>
      </c>
      <c r="E31" s="295"/>
      <c r="F31" s="295"/>
      <c r="G31" s="295"/>
      <c r="H31" s="295"/>
      <c r="I31" s="295"/>
      <c r="J31" s="295"/>
      <c r="K31" s="293"/>
    </row>
    <row r="32" s="1" customFormat="1" ht="12.75" customHeight="1">
      <c r="B32" s="296"/>
      <c r="C32" s="297"/>
      <c r="D32" s="297"/>
      <c r="E32" s="297"/>
      <c r="F32" s="297"/>
      <c r="G32" s="297"/>
      <c r="H32" s="297"/>
      <c r="I32" s="297"/>
      <c r="J32" s="297"/>
      <c r="K32" s="293"/>
    </row>
    <row r="33" s="1" customFormat="1" ht="15" customHeight="1">
      <c r="B33" s="296"/>
      <c r="C33" s="297"/>
      <c r="D33" s="295" t="s">
        <v>579</v>
      </c>
      <c r="E33" s="295"/>
      <c r="F33" s="295"/>
      <c r="G33" s="295"/>
      <c r="H33" s="295"/>
      <c r="I33" s="295"/>
      <c r="J33" s="295"/>
      <c r="K33" s="293"/>
    </row>
    <row r="34" s="1" customFormat="1" ht="15" customHeight="1">
      <c r="B34" s="296"/>
      <c r="C34" s="297"/>
      <c r="D34" s="295" t="s">
        <v>580</v>
      </c>
      <c r="E34" s="295"/>
      <c r="F34" s="295"/>
      <c r="G34" s="295"/>
      <c r="H34" s="295"/>
      <c r="I34" s="295"/>
      <c r="J34" s="295"/>
      <c r="K34" s="293"/>
    </row>
    <row r="35" s="1" customFormat="1" ht="15" customHeight="1">
      <c r="B35" s="296"/>
      <c r="C35" s="297"/>
      <c r="D35" s="295" t="s">
        <v>581</v>
      </c>
      <c r="E35" s="295"/>
      <c r="F35" s="295"/>
      <c r="G35" s="295"/>
      <c r="H35" s="295"/>
      <c r="I35" s="295"/>
      <c r="J35" s="295"/>
      <c r="K35" s="293"/>
    </row>
    <row r="36" s="1" customFormat="1" ht="15" customHeight="1">
      <c r="B36" s="296"/>
      <c r="C36" s="297"/>
      <c r="D36" s="295"/>
      <c r="E36" s="298" t="s">
        <v>101</v>
      </c>
      <c r="F36" s="295"/>
      <c r="G36" s="295" t="s">
        <v>582</v>
      </c>
      <c r="H36" s="295"/>
      <c r="I36" s="295"/>
      <c r="J36" s="295"/>
      <c r="K36" s="293"/>
    </row>
    <row r="37" s="1" customFormat="1" ht="30.75" customHeight="1">
      <c r="B37" s="296"/>
      <c r="C37" s="297"/>
      <c r="D37" s="295"/>
      <c r="E37" s="298" t="s">
        <v>583</v>
      </c>
      <c r="F37" s="295"/>
      <c r="G37" s="295" t="s">
        <v>584</v>
      </c>
      <c r="H37" s="295"/>
      <c r="I37" s="295"/>
      <c r="J37" s="295"/>
      <c r="K37" s="293"/>
    </row>
    <row r="38" s="1" customFormat="1" ht="15" customHeight="1">
      <c r="B38" s="296"/>
      <c r="C38" s="297"/>
      <c r="D38" s="295"/>
      <c r="E38" s="298" t="s">
        <v>53</v>
      </c>
      <c r="F38" s="295"/>
      <c r="G38" s="295" t="s">
        <v>585</v>
      </c>
      <c r="H38" s="295"/>
      <c r="I38" s="295"/>
      <c r="J38" s="295"/>
      <c r="K38" s="293"/>
    </row>
    <row r="39" s="1" customFormat="1" ht="15" customHeight="1">
      <c r="B39" s="296"/>
      <c r="C39" s="297"/>
      <c r="D39" s="295"/>
      <c r="E39" s="298" t="s">
        <v>54</v>
      </c>
      <c r="F39" s="295"/>
      <c r="G39" s="295" t="s">
        <v>586</v>
      </c>
      <c r="H39" s="295"/>
      <c r="I39" s="295"/>
      <c r="J39" s="295"/>
      <c r="K39" s="293"/>
    </row>
    <row r="40" s="1" customFormat="1" ht="15" customHeight="1">
      <c r="B40" s="296"/>
      <c r="C40" s="297"/>
      <c r="D40" s="295"/>
      <c r="E40" s="298" t="s">
        <v>102</v>
      </c>
      <c r="F40" s="295"/>
      <c r="G40" s="295" t="s">
        <v>587</v>
      </c>
      <c r="H40" s="295"/>
      <c r="I40" s="295"/>
      <c r="J40" s="295"/>
      <c r="K40" s="293"/>
    </row>
    <row r="41" s="1" customFormat="1" ht="15" customHeight="1">
      <c r="B41" s="296"/>
      <c r="C41" s="297"/>
      <c r="D41" s="295"/>
      <c r="E41" s="298" t="s">
        <v>103</v>
      </c>
      <c r="F41" s="295"/>
      <c r="G41" s="295" t="s">
        <v>588</v>
      </c>
      <c r="H41" s="295"/>
      <c r="I41" s="295"/>
      <c r="J41" s="295"/>
      <c r="K41" s="293"/>
    </row>
    <row r="42" s="1" customFormat="1" ht="15" customHeight="1">
      <c r="B42" s="296"/>
      <c r="C42" s="297"/>
      <c r="D42" s="295"/>
      <c r="E42" s="298" t="s">
        <v>589</v>
      </c>
      <c r="F42" s="295"/>
      <c r="G42" s="295" t="s">
        <v>590</v>
      </c>
      <c r="H42" s="295"/>
      <c r="I42" s="295"/>
      <c r="J42" s="295"/>
      <c r="K42" s="293"/>
    </row>
    <row r="43" s="1" customFormat="1" ht="15" customHeight="1">
      <c r="B43" s="296"/>
      <c r="C43" s="297"/>
      <c r="D43" s="295"/>
      <c r="E43" s="298"/>
      <c r="F43" s="295"/>
      <c r="G43" s="295" t="s">
        <v>591</v>
      </c>
      <c r="H43" s="295"/>
      <c r="I43" s="295"/>
      <c r="J43" s="295"/>
      <c r="K43" s="293"/>
    </row>
    <row r="44" s="1" customFormat="1" ht="15" customHeight="1">
      <c r="B44" s="296"/>
      <c r="C44" s="297"/>
      <c r="D44" s="295"/>
      <c r="E44" s="298" t="s">
        <v>592</v>
      </c>
      <c r="F44" s="295"/>
      <c r="G44" s="295" t="s">
        <v>593</v>
      </c>
      <c r="H44" s="295"/>
      <c r="I44" s="295"/>
      <c r="J44" s="295"/>
      <c r="K44" s="293"/>
    </row>
    <row r="45" s="1" customFormat="1" ht="15" customHeight="1">
      <c r="B45" s="296"/>
      <c r="C45" s="297"/>
      <c r="D45" s="295"/>
      <c r="E45" s="298" t="s">
        <v>105</v>
      </c>
      <c r="F45" s="295"/>
      <c r="G45" s="295" t="s">
        <v>594</v>
      </c>
      <c r="H45" s="295"/>
      <c r="I45" s="295"/>
      <c r="J45" s="295"/>
      <c r="K45" s="293"/>
    </row>
    <row r="46" s="1" customFormat="1" ht="12.75" customHeight="1">
      <c r="B46" s="296"/>
      <c r="C46" s="297"/>
      <c r="D46" s="295"/>
      <c r="E46" s="295"/>
      <c r="F46" s="295"/>
      <c r="G46" s="295"/>
      <c r="H46" s="295"/>
      <c r="I46" s="295"/>
      <c r="J46" s="295"/>
      <c r="K46" s="293"/>
    </row>
    <row r="47" s="1" customFormat="1" ht="15" customHeight="1">
      <c r="B47" s="296"/>
      <c r="C47" s="297"/>
      <c r="D47" s="295" t="s">
        <v>595</v>
      </c>
      <c r="E47" s="295"/>
      <c r="F47" s="295"/>
      <c r="G47" s="295"/>
      <c r="H47" s="295"/>
      <c r="I47" s="295"/>
      <c r="J47" s="295"/>
      <c r="K47" s="293"/>
    </row>
    <row r="48" s="1" customFormat="1" ht="15" customHeight="1">
      <c r="B48" s="296"/>
      <c r="C48" s="297"/>
      <c r="D48" s="297"/>
      <c r="E48" s="295" t="s">
        <v>596</v>
      </c>
      <c r="F48" s="295"/>
      <c r="G48" s="295"/>
      <c r="H48" s="295"/>
      <c r="I48" s="295"/>
      <c r="J48" s="295"/>
      <c r="K48" s="293"/>
    </row>
    <row r="49" s="1" customFormat="1" ht="15" customHeight="1">
      <c r="B49" s="296"/>
      <c r="C49" s="297"/>
      <c r="D49" s="297"/>
      <c r="E49" s="295" t="s">
        <v>597</v>
      </c>
      <c r="F49" s="295"/>
      <c r="G49" s="295"/>
      <c r="H49" s="295"/>
      <c r="I49" s="295"/>
      <c r="J49" s="295"/>
      <c r="K49" s="293"/>
    </row>
    <row r="50" s="1" customFormat="1" ht="15" customHeight="1">
      <c r="B50" s="296"/>
      <c r="C50" s="297"/>
      <c r="D50" s="297"/>
      <c r="E50" s="295" t="s">
        <v>598</v>
      </c>
      <c r="F50" s="295"/>
      <c r="G50" s="295"/>
      <c r="H50" s="295"/>
      <c r="I50" s="295"/>
      <c r="J50" s="295"/>
      <c r="K50" s="293"/>
    </row>
    <row r="51" s="1" customFormat="1" ht="15" customHeight="1">
      <c r="B51" s="296"/>
      <c r="C51" s="297"/>
      <c r="D51" s="295" t="s">
        <v>599</v>
      </c>
      <c r="E51" s="295"/>
      <c r="F51" s="295"/>
      <c r="G51" s="295"/>
      <c r="H51" s="295"/>
      <c r="I51" s="295"/>
      <c r="J51" s="295"/>
      <c r="K51" s="293"/>
    </row>
    <row r="52" s="1" customFormat="1" ht="25.5" customHeight="1">
      <c r="B52" s="291"/>
      <c r="C52" s="292" t="s">
        <v>600</v>
      </c>
      <c r="D52" s="292"/>
      <c r="E52" s="292"/>
      <c r="F52" s="292"/>
      <c r="G52" s="292"/>
      <c r="H52" s="292"/>
      <c r="I52" s="292"/>
      <c r="J52" s="292"/>
      <c r="K52" s="293"/>
    </row>
    <row r="53" s="1" customFormat="1" ht="5.25" customHeight="1">
      <c r="B53" s="291"/>
      <c r="C53" s="294"/>
      <c r="D53" s="294"/>
      <c r="E53" s="294"/>
      <c r="F53" s="294"/>
      <c r="G53" s="294"/>
      <c r="H53" s="294"/>
      <c r="I53" s="294"/>
      <c r="J53" s="294"/>
      <c r="K53" s="293"/>
    </row>
    <row r="54" s="1" customFormat="1" ht="15" customHeight="1">
      <c r="B54" s="291"/>
      <c r="C54" s="295" t="s">
        <v>601</v>
      </c>
      <c r="D54" s="295"/>
      <c r="E54" s="295"/>
      <c r="F54" s="295"/>
      <c r="G54" s="295"/>
      <c r="H54" s="295"/>
      <c r="I54" s="295"/>
      <c r="J54" s="295"/>
      <c r="K54" s="293"/>
    </row>
    <row r="55" s="1" customFormat="1" ht="15" customHeight="1">
      <c r="B55" s="291"/>
      <c r="C55" s="295" t="s">
        <v>602</v>
      </c>
      <c r="D55" s="295"/>
      <c r="E55" s="295"/>
      <c r="F55" s="295"/>
      <c r="G55" s="295"/>
      <c r="H55" s="295"/>
      <c r="I55" s="295"/>
      <c r="J55" s="295"/>
      <c r="K55" s="293"/>
    </row>
    <row r="56" s="1" customFormat="1" ht="12.75" customHeight="1">
      <c r="B56" s="291"/>
      <c r="C56" s="295"/>
      <c r="D56" s="295"/>
      <c r="E56" s="295"/>
      <c r="F56" s="295"/>
      <c r="G56" s="295"/>
      <c r="H56" s="295"/>
      <c r="I56" s="295"/>
      <c r="J56" s="295"/>
      <c r="K56" s="293"/>
    </row>
    <row r="57" s="1" customFormat="1" ht="15" customHeight="1">
      <c r="B57" s="291"/>
      <c r="C57" s="295" t="s">
        <v>603</v>
      </c>
      <c r="D57" s="295"/>
      <c r="E57" s="295"/>
      <c r="F57" s="295"/>
      <c r="G57" s="295"/>
      <c r="H57" s="295"/>
      <c r="I57" s="295"/>
      <c r="J57" s="295"/>
      <c r="K57" s="293"/>
    </row>
    <row r="58" s="1" customFormat="1" ht="15" customHeight="1">
      <c r="B58" s="291"/>
      <c r="C58" s="297"/>
      <c r="D58" s="295" t="s">
        <v>604</v>
      </c>
      <c r="E58" s="295"/>
      <c r="F58" s="295"/>
      <c r="G58" s="295"/>
      <c r="H58" s="295"/>
      <c r="I58" s="295"/>
      <c r="J58" s="295"/>
      <c r="K58" s="293"/>
    </row>
    <row r="59" s="1" customFormat="1" ht="15" customHeight="1">
      <c r="B59" s="291"/>
      <c r="C59" s="297"/>
      <c r="D59" s="295" t="s">
        <v>605</v>
      </c>
      <c r="E59" s="295"/>
      <c r="F59" s="295"/>
      <c r="G59" s="295"/>
      <c r="H59" s="295"/>
      <c r="I59" s="295"/>
      <c r="J59" s="295"/>
      <c r="K59" s="293"/>
    </row>
    <row r="60" s="1" customFormat="1" ht="15" customHeight="1">
      <c r="B60" s="291"/>
      <c r="C60" s="297"/>
      <c r="D60" s="295" t="s">
        <v>606</v>
      </c>
      <c r="E60" s="295"/>
      <c r="F60" s="295"/>
      <c r="G60" s="295"/>
      <c r="H60" s="295"/>
      <c r="I60" s="295"/>
      <c r="J60" s="295"/>
      <c r="K60" s="293"/>
    </row>
    <row r="61" s="1" customFormat="1" ht="15" customHeight="1">
      <c r="B61" s="291"/>
      <c r="C61" s="297"/>
      <c r="D61" s="295" t="s">
        <v>607</v>
      </c>
      <c r="E61" s="295"/>
      <c r="F61" s="295"/>
      <c r="G61" s="295"/>
      <c r="H61" s="295"/>
      <c r="I61" s="295"/>
      <c r="J61" s="295"/>
      <c r="K61" s="293"/>
    </row>
    <row r="62" s="1" customFormat="1" ht="15" customHeight="1">
      <c r="B62" s="291"/>
      <c r="C62" s="297"/>
      <c r="D62" s="300" t="s">
        <v>608</v>
      </c>
      <c r="E62" s="300"/>
      <c r="F62" s="300"/>
      <c r="G62" s="300"/>
      <c r="H62" s="300"/>
      <c r="I62" s="300"/>
      <c r="J62" s="300"/>
      <c r="K62" s="293"/>
    </row>
    <row r="63" s="1" customFormat="1" ht="15" customHeight="1">
      <c r="B63" s="291"/>
      <c r="C63" s="297"/>
      <c r="D63" s="295" t="s">
        <v>609</v>
      </c>
      <c r="E63" s="295"/>
      <c r="F63" s="295"/>
      <c r="G63" s="295"/>
      <c r="H63" s="295"/>
      <c r="I63" s="295"/>
      <c r="J63" s="295"/>
      <c r="K63" s="293"/>
    </row>
    <row r="64" s="1" customFormat="1" ht="12.75" customHeight="1">
      <c r="B64" s="291"/>
      <c r="C64" s="297"/>
      <c r="D64" s="297"/>
      <c r="E64" s="301"/>
      <c r="F64" s="297"/>
      <c r="G64" s="297"/>
      <c r="H64" s="297"/>
      <c r="I64" s="297"/>
      <c r="J64" s="297"/>
      <c r="K64" s="293"/>
    </row>
    <row r="65" s="1" customFormat="1" ht="15" customHeight="1">
      <c r="B65" s="291"/>
      <c r="C65" s="297"/>
      <c r="D65" s="295" t="s">
        <v>610</v>
      </c>
      <c r="E65" s="295"/>
      <c r="F65" s="295"/>
      <c r="G65" s="295"/>
      <c r="H65" s="295"/>
      <c r="I65" s="295"/>
      <c r="J65" s="295"/>
      <c r="K65" s="293"/>
    </row>
    <row r="66" s="1" customFormat="1" ht="15" customHeight="1">
      <c r="B66" s="291"/>
      <c r="C66" s="297"/>
      <c r="D66" s="300" t="s">
        <v>611</v>
      </c>
      <c r="E66" s="300"/>
      <c r="F66" s="300"/>
      <c r="G66" s="300"/>
      <c r="H66" s="300"/>
      <c r="I66" s="300"/>
      <c r="J66" s="300"/>
      <c r="K66" s="293"/>
    </row>
    <row r="67" s="1" customFormat="1" ht="15" customHeight="1">
      <c r="B67" s="291"/>
      <c r="C67" s="297"/>
      <c r="D67" s="295" t="s">
        <v>612</v>
      </c>
      <c r="E67" s="295"/>
      <c r="F67" s="295"/>
      <c r="G67" s="295"/>
      <c r="H67" s="295"/>
      <c r="I67" s="295"/>
      <c r="J67" s="295"/>
      <c r="K67" s="293"/>
    </row>
    <row r="68" s="1" customFormat="1" ht="15" customHeight="1">
      <c r="B68" s="291"/>
      <c r="C68" s="297"/>
      <c r="D68" s="295" t="s">
        <v>613</v>
      </c>
      <c r="E68" s="295"/>
      <c r="F68" s="295"/>
      <c r="G68" s="295"/>
      <c r="H68" s="295"/>
      <c r="I68" s="295"/>
      <c r="J68" s="295"/>
      <c r="K68" s="293"/>
    </row>
    <row r="69" s="1" customFormat="1" ht="15" customHeight="1">
      <c r="B69" s="291"/>
      <c r="C69" s="297"/>
      <c r="D69" s="295" t="s">
        <v>614</v>
      </c>
      <c r="E69" s="295"/>
      <c r="F69" s="295"/>
      <c r="G69" s="295"/>
      <c r="H69" s="295"/>
      <c r="I69" s="295"/>
      <c r="J69" s="295"/>
      <c r="K69" s="293"/>
    </row>
    <row r="70" s="1" customFormat="1" ht="15" customHeight="1">
      <c r="B70" s="291"/>
      <c r="C70" s="297"/>
      <c r="D70" s="295" t="s">
        <v>615</v>
      </c>
      <c r="E70" s="295"/>
      <c r="F70" s="295"/>
      <c r="G70" s="295"/>
      <c r="H70" s="295"/>
      <c r="I70" s="295"/>
      <c r="J70" s="295"/>
      <c r="K70" s="293"/>
    </row>
    <row r="71" s="1" customFormat="1" ht="12.75" customHeight="1">
      <c r="B71" s="302"/>
      <c r="C71" s="303"/>
      <c r="D71" s="303"/>
      <c r="E71" s="303"/>
      <c r="F71" s="303"/>
      <c r="G71" s="303"/>
      <c r="H71" s="303"/>
      <c r="I71" s="303"/>
      <c r="J71" s="303"/>
      <c r="K71" s="304"/>
    </row>
    <row r="72" s="1" customFormat="1" ht="18.75" customHeight="1">
      <c r="B72" s="305"/>
      <c r="C72" s="305"/>
      <c r="D72" s="305"/>
      <c r="E72" s="305"/>
      <c r="F72" s="305"/>
      <c r="G72" s="305"/>
      <c r="H72" s="305"/>
      <c r="I72" s="305"/>
      <c r="J72" s="305"/>
      <c r="K72" s="306"/>
    </row>
    <row r="73" s="1" customFormat="1" ht="18.75" customHeight="1">
      <c r="B73" s="306"/>
      <c r="C73" s="306"/>
      <c r="D73" s="306"/>
      <c r="E73" s="306"/>
      <c r="F73" s="306"/>
      <c r="G73" s="306"/>
      <c r="H73" s="306"/>
      <c r="I73" s="306"/>
      <c r="J73" s="306"/>
      <c r="K73" s="306"/>
    </row>
    <row r="74" s="1" customFormat="1" ht="7.5" customHeight="1">
      <c r="B74" s="307"/>
      <c r="C74" s="308"/>
      <c r="D74" s="308"/>
      <c r="E74" s="308"/>
      <c r="F74" s="308"/>
      <c r="G74" s="308"/>
      <c r="H74" s="308"/>
      <c r="I74" s="308"/>
      <c r="J74" s="308"/>
      <c r="K74" s="309"/>
    </row>
    <row r="75" s="1" customFormat="1" ht="45" customHeight="1">
      <c r="B75" s="310"/>
      <c r="C75" s="311" t="s">
        <v>616</v>
      </c>
      <c r="D75" s="311"/>
      <c r="E75" s="311"/>
      <c r="F75" s="311"/>
      <c r="G75" s="311"/>
      <c r="H75" s="311"/>
      <c r="I75" s="311"/>
      <c r="J75" s="311"/>
      <c r="K75" s="312"/>
    </row>
    <row r="76" s="1" customFormat="1" ht="17.25" customHeight="1">
      <c r="B76" s="310"/>
      <c r="C76" s="313" t="s">
        <v>617</v>
      </c>
      <c r="D76" s="313"/>
      <c r="E76" s="313"/>
      <c r="F76" s="313" t="s">
        <v>618</v>
      </c>
      <c r="G76" s="314"/>
      <c r="H76" s="313" t="s">
        <v>54</v>
      </c>
      <c r="I76" s="313" t="s">
        <v>57</v>
      </c>
      <c r="J76" s="313" t="s">
        <v>619</v>
      </c>
      <c r="K76" s="312"/>
    </row>
    <row r="77" s="1" customFormat="1" ht="17.25" customHeight="1">
      <c r="B77" s="310"/>
      <c r="C77" s="315" t="s">
        <v>620</v>
      </c>
      <c r="D77" s="315"/>
      <c r="E77" s="315"/>
      <c r="F77" s="316" t="s">
        <v>621</v>
      </c>
      <c r="G77" s="317"/>
      <c r="H77" s="315"/>
      <c r="I77" s="315"/>
      <c r="J77" s="315" t="s">
        <v>622</v>
      </c>
      <c r="K77" s="312"/>
    </row>
    <row r="78" s="1" customFormat="1" ht="5.25" customHeight="1">
      <c r="B78" s="310"/>
      <c r="C78" s="318"/>
      <c r="D78" s="318"/>
      <c r="E78" s="318"/>
      <c r="F78" s="318"/>
      <c r="G78" s="319"/>
      <c r="H78" s="318"/>
      <c r="I78" s="318"/>
      <c r="J78" s="318"/>
      <c r="K78" s="312"/>
    </row>
    <row r="79" s="1" customFormat="1" ht="15" customHeight="1">
      <c r="B79" s="310"/>
      <c r="C79" s="298" t="s">
        <v>53</v>
      </c>
      <c r="D79" s="318"/>
      <c r="E79" s="318"/>
      <c r="F79" s="320" t="s">
        <v>623</v>
      </c>
      <c r="G79" s="319"/>
      <c r="H79" s="298" t="s">
        <v>624</v>
      </c>
      <c r="I79" s="298" t="s">
        <v>625</v>
      </c>
      <c r="J79" s="298">
        <v>20</v>
      </c>
      <c r="K79" s="312"/>
    </row>
    <row r="80" s="1" customFormat="1" ht="15" customHeight="1">
      <c r="B80" s="310"/>
      <c r="C80" s="298" t="s">
        <v>626</v>
      </c>
      <c r="D80" s="298"/>
      <c r="E80" s="298"/>
      <c r="F80" s="320" t="s">
        <v>623</v>
      </c>
      <c r="G80" s="319"/>
      <c r="H80" s="298" t="s">
        <v>627</v>
      </c>
      <c r="I80" s="298" t="s">
        <v>625</v>
      </c>
      <c r="J80" s="298">
        <v>120</v>
      </c>
      <c r="K80" s="312"/>
    </row>
    <row r="81" s="1" customFormat="1" ht="15" customHeight="1">
      <c r="B81" s="321"/>
      <c r="C81" s="298" t="s">
        <v>628</v>
      </c>
      <c r="D81" s="298"/>
      <c r="E81" s="298"/>
      <c r="F81" s="320" t="s">
        <v>629</v>
      </c>
      <c r="G81" s="319"/>
      <c r="H81" s="298" t="s">
        <v>630</v>
      </c>
      <c r="I81" s="298" t="s">
        <v>625</v>
      </c>
      <c r="J81" s="298">
        <v>50</v>
      </c>
      <c r="K81" s="312"/>
    </row>
    <row r="82" s="1" customFormat="1" ht="15" customHeight="1">
      <c r="B82" s="321"/>
      <c r="C82" s="298" t="s">
        <v>631</v>
      </c>
      <c r="D82" s="298"/>
      <c r="E82" s="298"/>
      <c r="F82" s="320" t="s">
        <v>623</v>
      </c>
      <c r="G82" s="319"/>
      <c r="H82" s="298" t="s">
        <v>632</v>
      </c>
      <c r="I82" s="298" t="s">
        <v>633</v>
      </c>
      <c r="J82" s="298"/>
      <c r="K82" s="312"/>
    </row>
    <row r="83" s="1" customFormat="1" ht="15" customHeight="1">
      <c r="B83" s="321"/>
      <c r="C83" s="322" t="s">
        <v>634</v>
      </c>
      <c r="D83" s="322"/>
      <c r="E83" s="322"/>
      <c r="F83" s="323" t="s">
        <v>629</v>
      </c>
      <c r="G83" s="322"/>
      <c r="H83" s="322" t="s">
        <v>635</v>
      </c>
      <c r="I83" s="322" t="s">
        <v>625</v>
      </c>
      <c r="J83" s="322">
        <v>15</v>
      </c>
      <c r="K83" s="312"/>
    </row>
    <row r="84" s="1" customFormat="1" ht="15" customHeight="1">
      <c r="B84" s="321"/>
      <c r="C84" s="322" t="s">
        <v>636</v>
      </c>
      <c r="D84" s="322"/>
      <c r="E84" s="322"/>
      <c r="F84" s="323" t="s">
        <v>629</v>
      </c>
      <c r="G84" s="322"/>
      <c r="H84" s="322" t="s">
        <v>637</v>
      </c>
      <c r="I84" s="322" t="s">
        <v>625</v>
      </c>
      <c r="J84" s="322">
        <v>15</v>
      </c>
      <c r="K84" s="312"/>
    </row>
    <row r="85" s="1" customFormat="1" ht="15" customHeight="1">
      <c r="B85" s="321"/>
      <c r="C85" s="322" t="s">
        <v>638</v>
      </c>
      <c r="D85" s="322"/>
      <c r="E85" s="322"/>
      <c r="F85" s="323" t="s">
        <v>629</v>
      </c>
      <c r="G85" s="322"/>
      <c r="H85" s="322" t="s">
        <v>639</v>
      </c>
      <c r="I85" s="322" t="s">
        <v>625</v>
      </c>
      <c r="J85" s="322">
        <v>20</v>
      </c>
      <c r="K85" s="312"/>
    </row>
    <row r="86" s="1" customFormat="1" ht="15" customHeight="1">
      <c r="B86" s="321"/>
      <c r="C86" s="322" t="s">
        <v>640</v>
      </c>
      <c r="D86" s="322"/>
      <c r="E86" s="322"/>
      <c r="F86" s="323" t="s">
        <v>629</v>
      </c>
      <c r="G86" s="322"/>
      <c r="H86" s="322" t="s">
        <v>641</v>
      </c>
      <c r="I86" s="322" t="s">
        <v>625</v>
      </c>
      <c r="J86" s="322">
        <v>20</v>
      </c>
      <c r="K86" s="312"/>
    </row>
    <row r="87" s="1" customFormat="1" ht="15" customHeight="1">
      <c r="B87" s="321"/>
      <c r="C87" s="298" t="s">
        <v>642</v>
      </c>
      <c r="D87" s="298"/>
      <c r="E87" s="298"/>
      <c r="F87" s="320" t="s">
        <v>629</v>
      </c>
      <c r="G87" s="319"/>
      <c r="H87" s="298" t="s">
        <v>643</v>
      </c>
      <c r="I87" s="298" t="s">
        <v>625</v>
      </c>
      <c r="J87" s="298">
        <v>50</v>
      </c>
      <c r="K87" s="312"/>
    </row>
    <row r="88" s="1" customFormat="1" ht="15" customHeight="1">
      <c r="B88" s="321"/>
      <c r="C88" s="298" t="s">
        <v>644</v>
      </c>
      <c r="D88" s="298"/>
      <c r="E88" s="298"/>
      <c r="F88" s="320" t="s">
        <v>629</v>
      </c>
      <c r="G88" s="319"/>
      <c r="H88" s="298" t="s">
        <v>645</v>
      </c>
      <c r="I88" s="298" t="s">
        <v>625</v>
      </c>
      <c r="J88" s="298">
        <v>20</v>
      </c>
      <c r="K88" s="312"/>
    </row>
    <row r="89" s="1" customFormat="1" ht="15" customHeight="1">
      <c r="B89" s="321"/>
      <c r="C89" s="298" t="s">
        <v>646</v>
      </c>
      <c r="D89" s="298"/>
      <c r="E89" s="298"/>
      <c r="F89" s="320" t="s">
        <v>629</v>
      </c>
      <c r="G89" s="319"/>
      <c r="H89" s="298" t="s">
        <v>647</v>
      </c>
      <c r="I89" s="298" t="s">
        <v>625</v>
      </c>
      <c r="J89" s="298">
        <v>20</v>
      </c>
      <c r="K89" s="312"/>
    </row>
    <row r="90" s="1" customFormat="1" ht="15" customHeight="1">
      <c r="B90" s="321"/>
      <c r="C90" s="298" t="s">
        <v>648</v>
      </c>
      <c r="D90" s="298"/>
      <c r="E90" s="298"/>
      <c r="F90" s="320" t="s">
        <v>629</v>
      </c>
      <c r="G90" s="319"/>
      <c r="H90" s="298" t="s">
        <v>649</v>
      </c>
      <c r="I90" s="298" t="s">
        <v>625</v>
      </c>
      <c r="J90" s="298">
        <v>50</v>
      </c>
      <c r="K90" s="312"/>
    </row>
    <row r="91" s="1" customFormat="1" ht="15" customHeight="1">
      <c r="B91" s="321"/>
      <c r="C91" s="298" t="s">
        <v>650</v>
      </c>
      <c r="D91" s="298"/>
      <c r="E91" s="298"/>
      <c r="F91" s="320" t="s">
        <v>629</v>
      </c>
      <c r="G91" s="319"/>
      <c r="H91" s="298" t="s">
        <v>650</v>
      </c>
      <c r="I91" s="298" t="s">
        <v>625</v>
      </c>
      <c r="J91" s="298">
        <v>50</v>
      </c>
      <c r="K91" s="312"/>
    </row>
    <row r="92" s="1" customFormat="1" ht="15" customHeight="1">
      <c r="B92" s="321"/>
      <c r="C92" s="298" t="s">
        <v>651</v>
      </c>
      <c r="D92" s="298"/>
      <c r="E92" s="298"/>
      <c r="F92" s="320" t="s">
        <v>629</v>
      </c>
      <c r="G92" s="319"/>
      <c r="H92" s="298" t="s">
        <v>652</v>
      </c>
      <c r="I92" s="298" t="s">
        <v>625</v>
      </c>
      <c r="J92" s="298">
        <v>255</v>
      </c>
      <c r="K92" s="312"/>
    </row>
    <row r="93" s="1" customFormat="1" ht="15" customHeight="1">
      <c r="B93" s="321"/>
      <c r="C93" s="298" t="s">
        <v>653</v>
      </c>
      <c r="D93" s="298"/>
      <c r="E93" s="298"/>
      <c r="F93" s="320" t="s">
        <v>623</v>
      </c>
      <c r="G93" s="319"/>
      <c r="H93" s="298" t="s">
        <v>654</v>
      </c>
      <c r="I93" s="298" t="s">
        <v>655</v>
      </c>
      <c r="J93" s="298"/>
      <c r="K93" s="312"/>
    </row>
    <row r="94" s="1" customFormat="1" ht="15" customHeight="1">
      <c r="B94" s="321"/>
      <c r="C94" s="298" t="s">
        <v>656</v>
      </c>
      <c r="D94" s="298"/>
      <c r="E94" s="298"/>
      <c r="F94" s="320" t="s">
        <v>623</v>
      </c>
      <c r="G94" s="319"/>
      <c r="H94" s="298" t="s">
        <v>657</v>
      </c>
      <c r="I94" s="298" t="s">
        <v>658</v>
      </c>
      <c r="J94" s="298"/>
      <c r="K94" s="312"/>
    </row>
    <row r="95" s="1" customFormat="1" ht="15" customHeight="1">
      <c r="B95" s="321"/>
      <c r="C95" s="298" t="s">
        <v>659</v>
      </c>
      <c r="D95" s="298"/>
      <c r="E95" s="298"/>
      <c r="F95" s="320" t="s">
        <v>623</v>
      </c>
      <c r="G95" s="319"/>
      <c r="H95" s="298" t="s">
        <v>659</v>
      </c>
      <c r="I95" s="298" t="s">
        <v>658</v>
      </c>
      <c r="J95" s="298"/>
      <c r="K95" s="312"/>
    </row>
    <row r="96" s="1" customFormat="1" ht="15" customHeight="1">
      <c r="B96" s="321"/>
      <c r="C96" s="298" t="s">
        <v>38</v>
      </c>
      <c r="D96" s="298"/>
      <c r="E96" s="298"/>
      <c r="F96" s="320" t="s">
        <v>623</v>
      </c>
      <c r="G96" s="319"/>
      <c r="H96" s="298" t="s">
        <v>660</v>
      </c>
      <c r="I96" s="298" t="s">
        <v>658</v>
      </c>
      <c r="J96" s="298"/>
      <c r="K96" s="312"/>
    </row>
    <row r="97" s="1" customFormat="1" ht="15" customHeight="1">
      <c r="B97" s="321"/>
      <c r="C97" s="298" t="s">
        <v>48</v>
      </c>
      <c r="D97" s="298"/>
      <c r="E97" s="298"/>
      <c r="F97" s="320" t="s">
        <v>623</v>
      </c>
      <c r="G97" s="319"/>
      <c r="H97" s="298" t="s">
        <v>661</v>
      </c>
      <c r="I97" s="298" t="s">
        <v>658</v>
      </c>
      <c r="J97" s="298"/>
      <c r="K97" s="312"/>
    </row>
    <row r="98" s="1" customFormat="1" ht="15" customHeight="1">
      <c r="B98" s="324"/>
      <c r="C98" s="325"/>
      <c r="D98" s="325"/>
      <c r="E98" s="325"/>
      <c r="F98" s="325"/>
      <c r="G98" s="325"/>
      <c r="H98" s="325"/>
      <c r="I98" s="325"/>
      <c r="J98" s="325"/>
      <c r="K98" s="326"/>
    </row>
    <row r="99" s="1" customFormat="1" ht="18.75" customHeight="1">
      <c r="B99" s="327"/>
      <c r="C99" s="328"/>
      <c r="D99" s="328"/>
      <c r="E99" s="328"/>
      <c r="F99" s="328"/>
      <c r="G99" s="328"/>
      <c r="H99" s="328"/>
      <c r="I99" s="328"/>
      <c r="J99" s="328"/>
      <c r="K99" s="327"/>
    </row>
    <row r="100" s="1" customFormat="1" ht="18.75" customHeight="1">
      <c r="B100" s="306"/>
      <c r="C100" s="306"/>
      <c r="D100" s="306"/>
      <c r="E100" s="306"/>
      <c r="F100" s="306"/>
      <c r="G100" s="306"/>
      <c r="H100" s="306"/>
      <c r="I100" s="306"/>
      <c r="J100" s="306"/>
      <c r="K100" s="306"/>
    </row>
    <row r="101" s="1" customFormat="1" ht="7.5" customHeight="1">
      <c r="B101" s="307"/>
      <c r="C101" s="308"/>
      <c r="D101" s="308"/>
      <c r="E101" s="308"/>
      <c r="F101" s="308"/>
      <c r="G101" s="308"/>
      <c r="H101" s="308"/>
      <c r="I101" s="308"/>
      <c r="J101" s="308"/>
      <c r="K101" s="309"/>
    </row>
    <row r="102" s="1" customFormat="1" ht="45" customHeight="1">
      <c r="B102" s="310"/>
      <c r="C102" s="311" t="s">
        <v>662</v>
      </c>
      <c r="D102" s="311"/>
      <c r="E102" s="311"/>
      <c r="F102" s="311"/>
      <c r="G102" s="311"/>
      <c r="H102" s="311"/>
      <c r="I102" s="311"/>
      <c r="J102" s="311"/>
      <c r="K102" s="312"/>
    </row>
    <row r="103" s="1" customFormat="1" ht="17.25" customHeight="1">
      <c r="B103" s="310"/>
      <c r="C103" s="313" t="s">
        <v>617</v>
      </c>
      <c r="D103" s="313"/>
      <c r="E103" s="313"/>
      <c r="F103" s="313" t="s">
        <v>618</v>
      </c>
      <c r="G103" s="314"/>
      <c r="H103" s="313" t="s">
        <v>54</v>
      </c>
      <c r="I103" s="313" t="s">
        <v>57</v>
      </c>
      <c r="J103" s="313" t="s">
        <v>619</v>
      </c>
      <c r="K103" s="312"/>
    </row>
    <row r="104" s="1" customFormat="1" ht="17.25" customHeight="1">
      <c r="B104" s="310"/>
      <c r="C104" s="315" t="s">
        <v>620</v>
      </c>
      <c r="D104" s="315"/>
      <c r="E104" s="315"/>
      <c r="F104" s="316" t="s">
        <v>621</v>
      </c>
      <c r="G104" s="317"/>
      <c r="H104" s="315"/>
      <c r="I104" s="315"/>
      <c r="J104" s="315" t="s">
        <v>622</v>
      </c>
      <c r="K104" s="312"/>
    </row>
    <row r="105" s="1" customFormat="1" ht="5.25" customHeight="1">
      <c r="B105" s="310"/>
      <c r="C105" s="313"/>
      <c r="D105" s="313"/>
      <c r="E105" s="313"/>
      <c r="F105" s="313"/>
      <c r="G105" s="329"/>
      <c r="H105" s="313"/>
      <c r="I105" s="313"/>
      <c r="J105" s="313"/>
      <c r="K105" s="312"/>
    </row>
    <row r="106" s="1" customFormat="1" ht="15" customHeight="1">
      <c r="B106" s="310"/>
      <c r="C106" s="298" t="s">
        <v>53</v>
      </c>
      <c r="D106" s="318"/>
      <c r="E106" s="318"/>
      <c r="F106" s="320" t="s">
        <v>623</v>
      </c>
      <c r="G106" s="329"/>
      <c r="H106" s="298" t="s">
        <v>663</v>
      </c>
      <c r="I106" s="298" t="s">
        <v>625</v>
      </c>
      <c r="J106" s="298">
        <v>20</v>
      </c>
      <c r="K106" s="312"/>
    </row>
    <row r="107" s="1" customFormat="1" ht="15" customHeight="1">
      <c r="B107" s="310"/>
      <c r="C107" s="298" t="s">
        <v>626</v>
      </c>
      <c r="D107" s="298"/>
      <c r="E107" s="298"/>
      <c r="F107" s="320" t="s">
        <v>623</v>
      </c>
      <c r="G107" s="298"/>
      <c r="H107" s="298" t="s">
        <v>663</v>
      </c>
      <c r="I107" s="298" t="s">
        <v>625</v>
      </c>
      <c r="J107" s="298">
        <v>120</v>
      </c>
      <c r="K107" s="312"/>
    </row>
    <row r="108" s="1" customFormat="1" ht="15" customHeight="1">
      <c r="B108" s="321"/>
      <c r="C108" s="298" t="s">
        <v>628</v>
      </c>
      <c r="D108" s="298"/>
      <c r="E108" s="298"/>
      <c r="F108" s="320" t="s">
        <v>629</v>
      </c>
      <c r="G108" s="298"/>
      <c r="H108" s="298" t="s">
        <v>663</v>
      </c>
      <c r="I108" s="298" t="s">
        <v>625</v>
      </c>
      <c r="J108" s="298">
        <v>50</v>
      </c>
      <c r="K108" s="312"/>
    </row>
    <row r="109" s="1" customFormat="1" ht="15" customHeight="1">
      <c r="B109" s="321"/>
      <c r="C109" s="298" t="s">
        <v>631</v>
      </c>
      <c r="D109" s="298"/>
      <c r="E109" s="298"/>
      <c r="F109" s="320" t="s">
        <v>623</v>
      </c>
      <c r="G109" s="298"/>
      <c r="H109" s="298" t="s">
        <v>663</v>
      </c>
      <c r="I109" s="298" t="s">
        <v>633</v>
      </c>
      <c r="J109" s="298"/>
      <c r="K109" s="312"/>
    </row>
    <row r="110" s="1" customFormat="1" ht="15" customHeight="1">
      <c r="B110" s="321"/>
      <c r="C110" s="298" t="s">
        <v>642</v>
      </c>
      <c r="D110" s="298"/>
      <c r="E110" s="298"/>
      <c r="F110" s="320" t="s">
        <v>629</v>
      </c>
      <c r="G110" s="298"/>
      <c r="H110" s="298" t="s">
        <v>663</v>
      </c>
      <c r="I110" s="298" t="s">
        <v>625</v>
      </c>
      <c r="J110" s="298">
        <v>50</v>
      </c>
      <c r="K110" s="312"/>
    </row>
    <row r="111" s="1" customFormat="1" ht="15" customHeight="1">
      <c r="B111" s="321"/>
      <c r="C111" s="298" t="s">
        <v>650</v>
      </c>
      <c r="D111" s="298"/>
      <c r="E111" s="298"/>
      <c r="F111" s="320" t="s">
        <v>629</v>
      </c>
      <c r="G111" s="298"/>
      <c r="H111" s="298" t="s">
        <v>663</v>
      </c>
      <c r="I111" s="298" t="s">
        <v>625</v>
      </c>
      <c r="J111" s="298">
        <v>50</v>
      </c>
      <c r="K111" s="312"/>
    </row>
    <row r="112" s="1" customFormat="1" ht="15" customHeight="1">
      <c r="B112" s="321"/>
      <c r="C112" s="298" t="s">
        <v>648</v>
      </c>
      <c r="D112" s="298"/>
      <c r="E112" s="298"/>
      <c r="F112" s="320" t="s">
        <v>629</v>
      </c>
      <c r="G112" s="298"/>
      <c r="H112" s="298" t="s">
        <v>663</v>
      </c>
      <c r="I112" s="298" t="s">
        <v>625</v>
      </c>
      <c r="J112" s="298">
        <v>50</v>
      </c>
      <c r="K112" s="312"/>
    </row>
    <row r="113" s="1" customFormat="1" ht="15" customHeight="1">
      <c r="B113" s="321"/>
      <c r="C113" s="298" t="s">
        <v>53</v>
      </c>
      <c r="D113" s="298"/>
      <c r="E113" s="298"/>
      <c r="F113" s="320" t="s">
        <v>623</v>
      </c>
      <c r="G113" s="298"/>
      <c r="H113" s="298" t="s">
        <v>664</v>
      </c>
      <c r="I113" s="298" t="s">
        <v>625</v>
      </c>
      <c r="J113" s="298">
        <v>20</v>
      </c>
      <c r="K113" s="312"/>
    </row>
    <row r="114" s="1" customFormat="1" ht="15" customHeight="1">
      <c r="B114" s="321"/>
      <c r="C114" s="298" t="s">
        <v>665</v>
      </c>
      <c r="D114" s="298"/>
      <c r="E114" s="298"/>
      <c r="F114" s="320" t="s">
        <v>623</v>
      </c>
      <c r="G114" s="298"/>
      <c r="H114" s="298" t="s">
        <v>666</v>
      </c>
      <c r="I114" s="298" t="s">
        <v>625</v>
      </c>
      <c r="J114" s="298">
        <v>120</v>
      </c>
      <c r="K114" s="312"/>
    </row>
    <row r="115" s="1" customFormat="1" ht="15" customHeight="1">
      <c r="B115" s="321"/>
      <c r="C115" s="298" t="s">
        <v>38</v>
      </c>
      <c r="D115" s="298"/>
      <c r="E115" s="298"/>
      <c r="F115" s="320" t="s">
        <v>623</v>
      </c>
      <c r="G115" s="298"/>
      <c r="H115" s="298" t="s">
        <v>667</v>
      </c>
      <c r="I115" s="298" t="s">
        <v>658</v>
      </c>
      <c r="J115" s="298"/>
      <c r="K115" s="312"/>
    </row>
    <row r="116" s="1" customFormat="1" ht="15" customHeight="1">
      <c r="B116" s="321"/>
      <c r="C116" s="298" t="s">
        <v>48</v>
      </c>
      <c r="D116" s="298"/>
      <c r="E116" s="298"/>
      <c r="F116" s="320" t="s">
        <v>623</v>
      </c>
      <c r="G116" s="298"/>
      <c r="H116" s="298" t="s">
        <v>668</v>
      </c>
      <c r="I116" s="298" t="s">
        <v>658</v>
      </c>
      <c r="J116" s="298"/>
      <c r="K116" s="312"/>
    </row>
    <row r="117" s="1" customFormat="1" ht="15" customHeight="1">
      <c r="B117" s="321"/>
      <c r="C117" s="298" t="s">
        <v>57</v>
      </c>
      <c r="D117" s="298"/>
      <c r="E117" s="298"/>
      <c r="F117" s="320" t="s">
        <v>623</v>
      </c>
      <c r="G117" s="298"/>
      <c r="H117" s="298" t="s">
        <v>669</v>
      </c>
      <c r="I117" s="298" t="s">
        <v>670</v>
      </c>
      <c r="J117" s="298"/>
      <c r="K117" s="312"/>
    </row>
    <row r="118" s="1" customFormat="1" ht="15" customHeight="1">
      <c r="B118" s="324"/>
      <c r="C118" s="330"/>
      <c r="D118" s="330"/>
      <c r="E118" s="330"/>
      <c r="F118" s="330"/>
      <c r="G118" s="330"/>
      <c r="H118" s="330"/>
      <c r="I118" s="330"/>
      <c r="J118" s="330"/>
      <c r="K118" s="326"/>
    </row>
    <row r="119" s="1" customFormat="1" ht="18.75" customHeight="1">
      <c r="B119" s="331"/>
      <c r="C119" s="295"/>
      <c r="D119" s="295"/>
      <c r="E119" s="295"/>
      <c r="F119" s="332"/>
      <c r="G119" s="295"/>
      <c r="H119" s="295"/>
      <c r="I119" s="295"/>
      <c r="J119" s="295"/>
      <c r="K119" s="331"/>
    </row>
    <row r="120" s="1" customFormat="1" ht="18.75" customHeight="1">
      <c r="B120" s="306"/>
      <c r="C120" s="306"/>
      <c r="D120" s="306"/>
      <c r="E120" s="306"/>
      <c r="F120" s="306"/>
      <c r="G120" s="306"/>
      <c r="H120" s="306"/>
      <c r="I120" s="306"/>
      <c r="J120" s="306"/>
      <c r="K120" s="306"/>
    </row>
    <row r="121" s="1" customFormat="1" ht="7.5" customHeight="1">
      <c r="B121" s="333"/>
      <c r="C121" s="334"/>
      <c r="D121" s="334"/>
      <c r="E121" s="334"/>
      <c r="F121" s="334"/>
      <c r="G121" s="334"/>
      <c r="H121" s="334"/>
      <c r="I121" s="334"/>
      <c r="J121" s="334"/>
      <c r="K121" s="335"/>
    </row>
    <row r="122" s="1" customFormat="1" ht="45" customHeight="1">
      <c r="B122" s="336"/>
      <c r="C122" s="289" t="s">
        <v>671</v>
      </c>
      <c r="D122" s="289"/>
      <c r="E122" s="289"/>
      <c r="F122" s="289"/>
      <c r="G122" s="289"/>
      <c r="H122" s="289"/>
      <c r="I122" s="289"/>
      <c r="J122" s="289"/>
      <c r="K122" s="337"/>
    </row>
    <row r="123" s="1" customFormat="1" ht="17.25" customHeight="1">
      <c r="B123" s="338"/>
      <c r="C123" s="313" t="s">
        <v>617</v>
      </c>
      <c r="D123" s="313"/>
      <c r="E123" s="313"/>
      <c r="F123" s="313" t="s">
        <v>618</v>
      </c>
      <c r="G123" s="314"/>
      <c r="H123" s="313" t="s">
        <v>54</v>
      </c>
      <c r="I123" s="313" t="s">
        <v>57</v>
      </c>
      <c r="J123" s="313" t="s">
        <v>619</v>
      </c>
      <c r="K123" s="339"/>
    </row>
    <row r="124" s="1" customFormat="1" ht="17.25" customHeight="1">
      <c r="B124" s="338"/>
      <c r="C124" s="315" t="s">
        <v>620</v>
      </c>
      <c r="D124" s="315"/>
      <c r="E124" s="315"/>
      <c r="F124" s="316" t="s">
        <v>621</v>
      </c>
      <c r="G124" s="317"/>
      <c r="H124" s="315"/>
      <c r="I124" s="315"/>
      <c r="J124" s="315" t="s">
        <v>622</v>
      </c>
      <c r="K124" s="339"/>
    </row>
    <row r="125" s="1" customFormat="1" ht="5.25" customHeight="1">
      <c r="B125" s="340"/>
      <c r="C125" s="318"/>
      <c r="D125" s="318"/>
      <c r="E125" s="318"/>
      <c r="F125" s="318"/>
      <c r="G125" s="298"/>
      <c r="H125" s="318"/>
      <c r="I125" s="318"/>
      <c r="J125" s="318"/>
      <c r="K125" s="341"/>
    </row>
    <row r="126" s="1" customFormat="1" ht="15" customHeight="1">
      <c r="B126" s="340"/>
      <c r="C126" s="298" t="s">
        <v>626</v>
      </c>
      <c r="D126" s="318"/>
      <c r="E126" s="318"/>
      <c r="F126" s="320" t="s">
        <v>623</v>
      </c>
      <c r="G126" s="298"/>
      <c r="H126" s="298" t="s">
        <v>663</v>
      </c>
      <c r="I126" s="298" t="s">
        <v>625</v>
      </c>
      <c r="J126" s="298">
        <v>120</v>
      </c>
      <c r="K126" s="342"/>
    </row>
    <row r="127" s="1" customFormat="1" ht="15" customHeight="1">
      <c r="B127" s="340"/>
      <c r="C127" s="298" t="s">
        <v>672</v>
      </c>
      <c r="D127" s="298"/>
      <c r="E127" s="298"/>
      <c r="F127" s="320" t="s">
        <v>623</v>
      </c>
      <c r="G127" s="298"/>
      <c r="H127" s="298" t="s">
        <v>673</v>
      </c>
      <c r="I127" s="298" t="s">
        <v>625</v>
      </c>
      <c r="J127" s="298" t="s">
        <v>674</v>
      </c>
      <c r="K127" s="342"/>
    </row>
    <row r="128" s="1" customFormat="1" ht="15" customHeight="1">
      <c r="B128" s="340"/>
      <c r="C128" s="298" t="s">
        <v>571</v>
      </c>
      <c r="D128" s="298"/>
      <c r="E128" s="298"/>
      <c r="F128" s="320" t="s">
        <v>623</v>
      </c>
      <c r="G128" s="298"/>
      <c r="H128" s="298" t="s">
        <v>675</v>
      </c>
      <c r="I128" s="298" t="s">
        <v>625</v>
      </c>
      <c r="J128" s="298" t="s">
        <v>674</v>
      </c>
      <c r="K128" s="342"/>
    </row>
    <row r="129" s="1" customFormat="1" ht="15" customHeight="1">
      <c r="B129" s="340"/>
      <c r="C129" s="298" t="s">
        <v>634</v>
      </c>
      <c r="D129" s="298"/>
      <c r="E129" s="298"/>
      <c r="F129" s="320" t="s">
        <v>629</v>
      </c>
      <c r="G129" s="298"/>
      <c r="H129" s="298" t="s">
        <v>635</v>
      </c>
      <c r="I129" s="298" t="s">
        <v>625</v>
      </c>
      <c r="J129" s="298">
        <v>15</v>
      </c>
      <c r="K129" s="342"/>
    </row>
    <row r="130" s="1" customFormat="1" ht="15" customHeight="1">
      <c r="B130" s="340"/>
      <c r="C130" s="322" t="s">
        <v>636</v>
      </c>
      <c r="D130" s="322"/>
      <c r="E130" s="322"/>
      <c r="F130" s="323" t="s">
        <v>629</v>
      </c>
      <c r="G130" s="322"/>
      <c r="H130" s="322" t="s">
        <v>637</v>
      </c>
      <c r="I130" s="322" t="s">
        <v>625</v>
      </c>
      <c r="J130" s="322">
        <v>15</v>
      </c>
      <c r="K130" s="342"/>
    </row>
    <row r="131" s="1" customFormat="1" ht="15" customHeight="1">
      <c r="B131" s="340"/>
      <c r="C131" s="322" t="s">
        <v>638</v>
      </c>
      <c r="D131" s="322"/>
      <c r="E131" s="322"/>
      <c r="F131" s="323" t="s">
        <v>629</v>
      </c>
      <c r="G131" s="322"/>
      <c r="H131" s="322" t="s">
        <v>639</v>
      </c>
      <c r="I131" s="322" t="s">
        <v>625</v>
      </c>
      <c r="J131" s="322">
        <v>20</v>
      </c>
      <c r="K131" s="342"/>
    </row>
    <row r="132" s="1" customFormat="1" ht="15" customHeight="1">
      <c r="B132" s="340"/>
      <c r="C132" s="322" t="s">
        <v>640</v>
      </c>
      <c r="D132" s="322"/>
      <c r="E132" s="322"/>
      <c r="F132" s="323" t="s">
        <v>629</v>
      </c>
      <c r="G132" s="322"/>
      <c r="H132" s="322" t="s">
        <v>641</v>
      </c>
      <c r="I132" s="322" t="s">
        <v>625</v>
      </c>
      <c r="J132" s="322">
        <v>20</v>
      </c>
      <c r="K132" s="342"/>
    </row>
    <row r="133" s="1" customFormat="1" ht="15" customHeight="1">
      <c r="B133" s="340"/>
      <c r="C133" s="298" t="s">
        <v>628</v>
      </c>
      <c r="D133" s="298"/>
      <c r="E133" s="298"/>
      <c r="F133" s="320" t="s">
        <v>629</v>
      </c>
      <c r="G133" s="298"/>
      <c r="H133" s="298" t="s">
        <v>663</v>
      </c>
      <c r="I133" s="298" t="s">
        <v>625</v>
      </c>
      <c r="J133" s="298">
        <v>50</v>
      </c>
      <c r="K133" s="342"/>
    </row>
    <row r="134" s="1" customFormat="1" ht="15" customHeight="1">
      <c r="B134" s="340"/>
      <c r="C134" s="298" t="s">
        <v>642</v>
      </c>
      <c r="D134" s="298"/>
      <c r="E134" s="298"/>
      <c r="F134" s="320" t="s">
        <v>629</v>
      </c>
      <c r="G134" s="298"/>
      <c r="H134" s="298" t="s">
        <v>663</v>
      </c>
      <c r="I134" s="298" t="s">
        <v>625</v>
      </c>
      <c r="J134" s="298">
        <v>50</v>
      </c>
      <c r="K134" s="342"/>
    </row>
    <row r="135" s="1" customFormat="1" ht="15" customHeight="1">
      <c r="B135" s="340"/>
      <c r="C135" s="298" t="s">
        <v>648</v>
      </c>
      <c r="D135" s="298"/>
      <c r="E135" s="298"/>
      <c r="F135" s="320" t="s">
        <v>629</v>
      </c>
      <c r="G135" s="298"/>
      <c r="H135" s="298" t="s">
        <v>663</v>
      </c>
      <c r="I135" s="298" t="s">
        <v>625</v>
      </c>
      <c r="J135" s="298">
        <v>50</v>
      </c>
      <c r="K135" s="342"/>
    </row>
    <row r="136" s="1" customFormat="1" ht="15" customHeight="1">
      <c r="B136" s="340"/>
      <c r="C136" s="298" t="s">
        <v>650</v>
      </c>
      <c r="D136" s="298"/>
      <c r="E136" s="298"/>
      <c r="F136" s="320" t="s">
        <v>629</v>
      </c>
      <c r="G136" s="298"/>
      <c r="H136" s="298" t="s">
        <v>663</v>
      </c>
      <c r="I136" s="298" t="s">
        <v>625</v>
      </c>
      <c r="J136" s="298">
        <v>50</v>
      </c>
      <c r="K136" s="342"/>
    </row>
    <row r="137" s="1" customFormat="1" ht="15" customHeight="1">
      <c r="B137" s="340"/>
      <c r="C137" s="298" t="s">
        <v>651</v>
      </c>
      <c r="D137" s="298"/>
      <c r="E137" s="298"/>
      <c r="F137" s="320" t="s">
        <v>629</v>
      </c>
      <c r="G137" s="298"/>
      <c r="H137" s="298" t="s">
        <v>676</v>
      </c>
      <c r="I137" s="298" t="s">
        <v>625</v>
      </c>
      <c r="J137" s="298">
        <v>255</v>
      </c>
      <c r="K137" s="342"/>
    </row>
    <row r="138" s="1" customFormat="1" ht="15" customHeight="1">
      <c r="B138" s="340"/>
      <c r="C138" s="298" t="s">
        <v>653</v>
      </c>
      <c r="D138" s="298"/>
      <c r="E138" s="298"/>
      <c r="F138" s="320" t="s">
        <v>623</v>
      </c>
      <c r="G138" s="298"/>
      <c r="H138" s="298" t="s">
        <v>677</v>
      </c>
      <c r="I138" s="298" t="s">
        <v>655</v>
      </c>
      <c r="J138" s="298"/>
      <c r="K138" s="342"/>
    </row>
    <row r="139" s="1" customFormat="1" ht="15" customHeight="1">
      <c r="B139" s="340"/>
      <c r="C139" s="298" t="s">
        <v>656</v>
      </c>
      <c r="D139" s="298"/>
      <c r="E139" s="298"/>
      <c r="F139" s="320" t="s">
        <v>623</v>
      </c>
      <c r="G139" s="298"/>
      <c r="H139" s="298" t="s">
        <v>678</v>
      </c>
      <c r="I139" s="298" t="s">
        <v>658</v>
      </c>
      <c r="J139" s="298"/>
      <c r="K139" s="342"/>
    </row>
    <row r="140" s="1" customFormat="1" ht="15" customHeight="1">
      <c r="B140" s="340"/>
      <c r="C140" s="298" t="s">
        <v>659</v>
      </c>
      <c r="D140" s="298"/>
      <c r="E140" s="298"/>
      <c r="F140" s="320" t="s">
        <v>623</v>
      </c>
      <c r="G140" s="298"/>
      <c r="H140" s="298" t="s">
        <v>659</v>
      </c>
      <c r="I140" s="298" t="s">
        <v>658</v>
      </c>
      <c r="J140" s="298"/>
      <c r="K140" s="342"/>
    </row>
    <row r="141" s="1" customFormat="1" ht="15" customHeight="1">
      <c r="B141" s="340"/>
      <c r="C141" s="298" t="s">
        <v>38</v>
      </c>
      <c r="D141" s="298"/>
      <c r="E141" s="298"/>
      <c r="F141" s="320" t="s">
        <v>623</v>
      </c>
      <c r="G141" s="298"/>
      <c r="H141" s="298" t="s">
        <v>679</v>
      </c>
      <c r="I141" s="298" t="s">
        <v>658</v>
      </c>
      <c r="J141" s="298"/>
      <c r="K141" s="342"/>
    </row>
    <row r="142" s="1" customFormat="1" ht="15" customHeight="1">
      <c r="B142" s="340"/>
      <c r="C142" s="298" t="s">
        <v>680</v>
      </c>
      <c r="D142" s="298"/>
      <c r="E142" s="298"/>
      <c r="F142" s="320" t="s">
        <v>623</v>
      </c>
      <c r="G142" s="298"/>
      <c r="H142" s="298" t="s">
        <v>681</v>
      </c>
      <c r="I142" s="298" t="s">
        <v>658</v>
      </c>
      <c r="J142" s="298"/>
      <c r="K142" s="342"/>
    </row>
    <row r="143" s="1" customFormat="1" ht="15" customHeight="1">
      <c r="B143" s="343"/>
      <c r="C143" s="344"/>
      <c r="D143" s="344"/>
      <c r="E143" s="344"/>
      <c r="F143" s="344"/>
      <c r="G143" s="344"/>
      <c r="H143" s="344"/>
      <c r="I143" s="344"/>
      <c r="J143" s="344"/>
      <c r="K143" s="345"/>
    </row>
    <row r="144" s="1" customFormat="1" ht="18.75" customHeight="1">
      <c r="B144" s="295"/>
      <c r="C144" s="295"/>
      <c r="D144" s="295"/>
      <c r="E144" s="295"/>
      <c r="F144" s="332"/>
      <c r="G144" s="295"/>
      <c r="H144" s="295"/>
      <c r="I144" s="295"/>
      <c r="J144" s="295"/>
      <c r="K144" s="295"/>
    </row>
    <row r="145" s="1" customFormat="1" ht="18.75" customHeight="1">
      <c r="B145" s="306"/>
      <c r="C145" s="306"/>
      <c r="D145" s="306"/>
      <c r="E145" s="306"/>
      <c r="F145" s="306"/>
      <c r="G145" s="306"/>
      <c r="H145" s="306"/>
      <c r="I145" s="306"/>
      <c r="J145" s="306"/>
      <c r="K145" s="306"/>
    </row>
    <row r="146" s="1" customFormat="1" ht="7.5" customHeight="1">
      <c r="B146" s="307"/>
      <c r="C146" s="308"/>
      <c r="D146" s="308"/>
      <c r="E146" s="308"/>
      <c r="F146" s="308"/>
      <c r="G146" s="308"/>
      <c r="H146" s="308"/>
      <c r="I146" s="308"/>
      <c r="J146" s="308"/>
      <c r="K146" s="309"/>
    </row>
    <row r="147" s="1" customFormat="1" ht="45" customHeight="1">
      <c r="B147" s="310"/>
      <c r="C147" s="311" t="s">
        <v>682</v>
      </c>
      <c r="D147" s="311"/>
      <c r="E147" s="311"/>
      <c r="F147" s="311"/>
      <c r="G147" s="311"/>
      <c r="H147" s="311"/>
      <c r="I147" s="311"/>
      <c r="J147" s="311"/>
      <c r="K147" s="312"/>
    </row>
    <row r="148" s="1" customFormat="1" ht="17.25" customHeight="1">
      <c r="B148" s="310"/>
      <c r="C148" s="313" t="s">
        <v>617</v>
      </c>
      <c r="D148" s="313"/>
      <c r="E148" s="313"/>
      <c r="F148" s="313" t="s">
        <v>618</v>
      </c>
      <c r="G148" s="314"/>
      <c r="H148" s="313" t="s">
        <v>54</v>
      </c>
      <c r="I148" s="313" t="s">
        <v>57</v>
      </c>
      <c r="J148" s="313" t="s">
        <v>619</v>
      </c>
      <c r="K148" s="312"/>
    </row>
    <row r="149" s="1" customFormat="1" ht="17.25" customHeight="1">
      <c r="B149" s="310"/>
      <c r="C149" s="315" t="s">
        <v>620</v>
      </c>
      <c r="D149" s="315"/>
      <c r="E149" s="315"/>
      <c r="F149" s="316" t="s">
        <v>621</v>
      </c>
      <c r="G149" s="317"/>
      <c r="H149" s="315"/>
      <c r="I149" s="315"/>
      <c r="J149" s="315" t="s">
        <v>622</v>
      </c>
      <c r="K149" s="312"/>
    </row>
    <row r="150" s="1" customFormat="1" ht="5.25" customHeight="1">
      <c r="B150" s="321"/>
      <c r="C150" s="318"/>
      <c r="D150" s="318"/>
      <c r="E150" s="318"/>
      <c r="F150" s="318"/>
      <c r="G150" s="319"/>
      <c r="H150" s="318"/>
      <c r="I150" s="318"/>
      <c r="J150" s="318"/>
      <c r="K150" s="342"/>
    </row>
    <row r="151" s="1" customFormat="1" ht="15" customHeight="1">
      <c r="B151" s="321"/>
      <c r="C151" s="346" t="s">
        <v>626</v>
      </c>
      <c r="D151" s="298"/>
      <c r="E151" s="298"/>
      <c r="F151" s="347" t="s">
        <v>623</v>
      </c>
      <c r="G151" s="298"/>
      <c r="H151" s="346" t="s">
        <v>663</v>
      </c>
      <c r="I151" s="346" t="s">
        <v>625</v>
      </c>
      <c r="J151" s="346">
        <v>120</v>
      </c>
      <c r="K151" s="342"/>
    </row>
    <row r="152" s="1" customFormat="1" ht="15" customHeight="1">
      <c r="B152" s="321"/>
      <c r="C152" s="346" t="s">
        <v>672</v>
      </c>
      <c r="D152" s="298"/>
      <c r="E152" s="298"/>
      <c r="F152" s="347" t="s">
        <v>623</v>
      </c>
      <c r="G152" s="298"/>
      <c r="H152" s="346" t="s">
        <v>683</v>
      </c>
      <c r="I152" s="346" t="s">
        <v>625</v>
      </c>
      <c r="J152" s="346" t="s">
        <v>674</v>
      </c>
      <c r="K152" s="342"/>
    </row>
    <row r="153" s="1" customFormat="1" ht="15" customHeight="1">
      <c r="B153" s="321"/>
      <c r="C153" s="346" t="s">
        <v>571</v>
      </c>
      <c r="D153" s="298"/>
      <c r="E153" s="298"/>
      <c r="F153" s="347" t="s">
        <v>623</v>
      </c>
      <c r="G153" s="298"/>
      <c r="H153" s="346" t="s">
        <v>684</v>
      </c>
      <c r="I153" s="346" t="s">
        <v>625</v>
      </c>
      <c r="J153" s="346" t="s">
        <v>674</v>
      </c>
      <c r="K153" s="342"/>
    </row>
    <row r="154" s="1" customFormat="1" ht="15" customHeight="1">
      <c r="B154" s="321"/>
      <c r="C154" s="346" t="s">
        <v>628</v>
      </c>
      <c r="D154" s="298"/>
      <c r="E154" s="298"/>
      <c r="F154" s="347" t="s">
        <v>629</v>
      </c>
      <c r="G154" s="298"/>
      <c r="H154" s="346" t="s">
        <v>663</v>
      </c>
      <c r="I154" s="346" t="s">
        <v>625</v>
      </c>
      <c r="J154" s="346">
        <v>50</v>
      </c>
      <c r="K154" s="342"/>
    </row>
    <row r="155" s="1" customFormat="1" ht="15" customHeight="1">
      <c r="B155" s="321"/>
      <c r="C155" s="346" t="s">
        <v>631</v>
      </c>
      <c r="D155" s="298"/>
      <c r="E155" s="298"/>
      <c r="F155" s="347" t="s">
        <v>623</v>
      </c>
      <c r="G155" s="298"/>
      <c r="H155" s="346" t="s">
        <v>663</v>
      </c>
      <c r="I155" s="346" t="s">
        <v>633</v>
      </c>
      <c r="J155" s="346"/>
      <c r="K155" s="342"/>
    </row>
    <row r="156" s="1" customFormat="1" ht="15" customHeight="1">
      <c r="B156" s="321"/>
      <c r="C156" s="346" t="s">
        <v>642</v>
      </c>
      <c r="D156" s="298"/>
      <c r="E156" s="298"/>
      <c r="F156" s="347" t="s">
        <v>629</v>
      </c>
      <c r="G156" s="298"/>
      <c r="H156" s="346" t="s">
        <v>663</v>
      </c>
      <c r="I156" s="346" t="s">
        <v>625</v>
      </c>
      <c r="J156" s="346">
        <v>50</v>
      </c>
      <c r="K156" s="342"/>
    </row>
    <row r="157" s="1" customFormat="1" ht="15" customHeight="1">
      <c r="B157" s="321"/>
      <c r="C157" s="346" t="s">
        <v>650</v>
      </c>
      <c r="D157" s="298"/>
      <c r="E157" s="298"/>
      <c r="F157" s="347" t="s">
        <v>629</v>
      </c>
      <c r="G157" s="298"/>
      <c r="H157" s="346" t="s">
        <v>663</v>
      </c>
      <c r="I157" s="346" t="s">
        <v>625</v>
      </c>
      <c r="J157" s="346">
        <v>50</v>
      </c>
      <c r="K157" s="342"/>
    </row>
    <row r="158" s="1" customFormat="1" ht="15" customHeight="1">
      <c r="B158" s="321"/>
      <c r="C158" s="346" t="s">
        <v>648</v>
      </c>
      <c r="D158" s="298"/>
      <c r="E158" s="298"/>
      <c r="F158" s="347" t="s">
        <v>629</v>
      </c>
      <c r="G158" s="298"/>
      <c r="H158" s="346" t="s">
        <v>663</v>
      </c>
      <c r="I158" s="346" t="s">
        <v>625</v>
      </c>
      <c r="J158" s="346">
        <v>50</v>
      </c>
      <c r="K158" s="342"/>
    </row>
    <row r="159" s="1" customFormat="1" ht="15" customHeight="1">
      <c r="B159" s="321"/>
      <c r="C159" s="346" t="s">
        <v>91</v>
      </c>
      <c r="D159" s="298"/>
      <c r="E159" s="298"/>
      <c r="F159" s="347" t="s">
        <v>623</v>
      </c>
      <c r="G159" s="298"/>
      <c r="H159" s="346" t="s">
        <v>685</v>
      </c>
      <c r="I159" s="346" t="s">
        <v>625</v>
      </c>
      <c r="J159" s="346" t="s">
        <v>686</v>
      </c>
      <c r="K159" s="342"/>
    </row>
    <row r="160" s="1" customFormat="1" ht="15" customHeight="1">
      <c r="B160" s="321"/>
      <c r="C160" s="346" t="s">
        <v>687</v>
      </c>
      <c r="D160" s="298"/>
      <c r="E160" s="298"/>
      <c r="F160" s="347" t="s">
        <v>623</v>
      </c>
      <c r="G160" s="298"/>
      <c r="H160" s="346" t="s">
        <v>688</v>
      </c>
      <c r="I160" s="346" t="s">
        <v>658</v>
      </c>
      <c r="J160" s="346"/>
      <c r="K160" s="342"/>
    </row>
    <row r="161" s="1" customFormat="1" ht="15" customHeight="1">
      <c r="B161" s="348"/>
      <c r="C161" s="330"/>
      <c r="D161" s="330"/>
      <c r="E161" s="330"/>
      <c r="F161" s="330"/>
      <c r="G161" s="330"/>
      <c r="H161" s="330"/>
      <c r="I161" s="330"/>
      <c r="J161" s="330"/>
      <c r="K161" s="349"/>
    </row>
    <row r="162" s="1" customFormat="1" ht="18.75" customHeight="1">
      <c r="B162" s="295"/>
      <c r="C162" s="298"/>
      <c r="D162" s="298"/>
      <c r="E162" s="298"/>
      <c r="F162" s="320"/>
      <c r="G162" s="298"/>
      <c r="H162" s="298"/>
      <c r="I162" s="298"/>
      <c r="J162" s="298"/>
      <c r="K162" s="295"/>
    </row>
    <row r="163" s="1" customFormat="1" ht="18.75" customHeight="1">
      <c r="B163" s="306"/>
      <c r="C163" s="306"/>
      <c r="D163" s="306"/>
      <c r="E163" s="306"/>
      <c r="F163" s="306"/>
      <c r="G163" s="306"/>
      <c r="H163" s="306"/>
      <c r="I163" s="306"/>
      <c r="J163" s="306"/>
      <c r="K163" s="306"/>
    </row>
    <row r="164" s="1" customFormat="1" ht="7.5" customHeight="1">
      <c r="B164" s="285"/>
      <c r="C164" s="286"/>
      <c r="D164" s="286"/>
      <c r="E164" s="286"/>
      <c r="F164" s="286"/>
      <c r="G164" s="286"/>
      <c r="H164" s="286"/>
      <c r="I164" s="286"/>
      <c r="J164" s="286"/>
      <c r="K164" s="287"/>
    </row>
    <row r="165" s="1" customFormat="1" ht="45" customHeight="1">
      <c r="B165" s="288"/>
      <c r="C165" s="289" t="s">
        <v>689</v>
      </c>
      <c r="D165" s="289"/>
      <c r="E165" s="289"/>
      <c r="F165" s="289"/>
      <c r="G165" s="289"/>
      <c r="H165" s="289"/>
      <c r="I165" s="289"/>
      <c r="J165" s="289"/>
      <c r="K165" s="290"/>
    </row>
    <row r="166" s="1" customFormat="1" ht="17.25" customHeight="1">
      <c r="B166" s="288"/>
      <c r="C166" s="313" t="s">
        <v>617</v>
      </c>
      <c r="D166" s="313"/>
      <c r="E166" s="313"/>
      <c r="F166" s="313" t="s">
        <v>618</v>
      </c>
      <c r="G166" s="350"/>
      <c r="H166" s="351" t="s">
        <v>54</v>
      </c>
      <c r="I166" s="351" t="s">
        <v>57</v>
      </c>
      <c r="J166" s="313" t="s">
        <v>619</v>
      </c>
      <c r="K166" s="290"/>
    </row>
    <row r="167" s="1" customFormat="1" ht="17.25" customHeight="1">
      <c r="B167" s="291"/>
      <c r="C167" s="315" t="s">
        <v>620</v>
      </c>
      <c r="D167" s="315"/>
      <c r="E167" s="315"/>
      <c r="F167" s="316" t="s">
        <v>621</v>
      </c>
      <c r="G167" s="352"/>
      <c r="H167" s="353"/>
      <c r="I167" s="353"/>
      <c r="J167" s="315" t="s">
        <v>622</v>
      </c>
      <c r="K167" s="293"/>
    </row>
    <row r="168" s="1" customFormat="1" ht="5.25" customHeight="1">
      <c r="B168" s="321"/>
      <c r="C168" s="318"/>
      <c r="D168" s="318"/>
      <c r="E168" s="318"/>
      <c r="F168" s="318"/>
      <c r="G168" s="319"/>
      <c r="H168" s="318"/>
      <c r="I168" s="318"/>
      <c r="J168" s="318"/>
      <c r="K168" s="342"/>
    </row>
    <row r="169" s="1" customFormat="1" ht="15" customHeight="1">
      <c r="B169" s="321"/>
      <c r="C169" s="298" t="s">
        <v>626</v>
      </c>
      <c r="D169" s="298"/>
      <c r="E169" s="298"/>
      <c r="F169" s="320" t="s">
        <v>623</v>
      </c>
      <c r="G169" s="298"/>
      <c r="H169" s="298" t="s">
        <v>663</v>
      </c>
      <c r="I169" s="298" t="s">
        <v>625</v>
      </c>
      <c r="J169" s="298">
        <v>120</v>
      </c>
      <c r="K169" s="342"/>
    </row>
    <row r="170" s="1" customFormat="1" ht="15" customHeight="1">
      <c r="B170" s="321"/>
      <c r="C170" s="298" t="s">
        <v>672</v>
      </c>
      <c r="D170" s="298"/>
      <c r="E170" s="298"/>
      <c r="F170" s="320" t="s">
        <v>623</v>
      </c>
      <c r="G170" s="298"/>
      <c r="H170" s="298" t="s">
        <v>673</v>
      </c>
      <c r="I170" s="298" t="s">
        <v>625</v>
      </c>
      <c r="J170" s="298" t="s">
        <v>674</v>
      </c>
      <c r="K170" s="342"/>
    </row>
    <row r="171" s="1" customFormat="1" ht="15" customHeight="1">
      <c r="B171" s="321"/>
      <c r="C171" s="298" t="s">
        <v>571</v>
      </c>
      <c r="D171" s="298"/>
      <c r="E171" s="298"/>
      <c r="F171" s="320" t="s">
        <v>623</v>
      </c>
      <c r="G171" s="298"/>
      <c r="H171" s="298" t="s">
        <v>690</v>
      </c>
      <c r="I171" s="298" t="s">
        <v>625</v>
      </c>
      <c r="J171" s="298" t="s">
        <v>674</v>
      </c>
      <c r="K171" s="342"/>
    </row>
    <row r="172" s="1" customFormat="1" ht="15" customHeight="1">
      <c r="B172" s="321"/>
      <c r="C172" s="298" t="s">
        <v>628</v>
      </c>
      <c r="D172" s="298"/>
      <c r="E172" s="298"/>
      <c r="F172" s="320" t="s">
        <v>629</v>
      </c>
      <c r="G172" s="298"/>
      <c r="H172" s="298" t="s">
        <v>690</v>
      </c>
      <c r="I172" s="298" t="s">
        <v>625</v>
      </c>
      <c r="J172" s="298">
        <v>50</v>
      </c>
      <c r="K172" s="342"/>
    </row>
    <row r="173" s="1" customFormat="1" ht="15" customHeight="1">
      <c r="B173" s="321"/>
      <c r="C173" s="298" t="s">
        <v>631</v>
      </c>
      <c r="D173" s="298"/>
      <c r="E173" s="298"/>
      <c r="F173" s="320" t="s">
        <v>623</v>
      </c>
      <c r="G173" s="298"/>
      <c r="H173" s="298" t="s">
        <v>690</v>
      </c>
      <c r="I173" s="298" t="s">
        <v>633</v>
      </c>
      <c r="J173" s="298"/>
      <c r="K173" s="342"/>
    </row>
    <row r="174" s="1" customFormat="1" ht="15" customHeight="1">
      <c r="B174" s="321"/>
      <c r="C174" s="298" t="s">
        <v>642</v>
      </c>
      <c r="D174" s="298"/>
      <c r="E174" s="298"/>
      <c r="F174" s="320" t="s">
        <v>629</v>
      </c>
      <c r="G174" s="298"/>
      <c r="H174" s="298" t="s">
        <v>690</v>
      </c>
      <c r="I174" s="298" t="s">
        <v>625</v>
      </c>
      <c r="J174" s="298">
        <v>50</v>
      </c>
      <c r="K174" s="342"/>
    </row>
    <row r="175" s="1" customFormat="1" ht="15" customHeight="1">
      <c r="B175" s="321"/>
      <c r="C175" s="298" t="s">
        <v>650</v>
      </c>
      <c r="D175" s="298"/>
      <c r="E175" s="298"/>
      <c r="F175" s="320" t="s">
        <v>629</v>
      </c>
      <c r="G175" s="298"/>
      <c r="H175" s="298" t="s">
        <v>690</v>
      </c>
      <c r="I175" s="298" t="s">
        <v>625</v>
      </c>
      <c r="J175" s="298">
        <v>50</v>
      </c>
      <c r="K175" s="342"/>
    </row>
    <row r="176" s="1" customFormat="1" ht="15" customHeight="1">
      <c r="B176" s="321"/>
      <c r="C176" s="298" t="s">
        <v>648</v>
      </c>
      <c r="D176" s="298"/>
      <c r="E176" s="298"/>
      <c r="F176" s="320" t="s">
        <v>629</v>
      </c>
      <c r="G176" s="298"/>
      <c r="H176" s="298" t="s">
        <v>690</v>
      </c>
      <c r="I176" s="298" t="s">
        <v>625</v>
      </c>
      <c r="J176" s="298">
        <v>50</v>
      </c>
      <c r="K176" s="342"/>
    </row>
    <row r="177" s="1" customFormat="1" ht="15" customHeight="1">
      <c r="B177" s="321"/>
      <c r="C177" s="298" t="s">
        <v>101</v>
      </c>
      <c r="D177" s="298"/>
      <c r="E177" s="298"/>
      <c r="F177" s="320" t="s">
        <v>623</v>
      </c>
      <c r="G177" s="298"/>
      <c r="H177" s="298" t="s">
        <v>691</v>
      </c>
      <c r="I177" s="298" t="s">
        <v>692</v>
      </c>
      <c r="J177" s="298"/>
      <c r="K177" s="342"/>
    </row>
    <row r="178" s="1" customFormat="1" ht="15" customHeight="1">
      <c r="B178" s="321"/>
      <c r="C178" s="298" t="s">
        <v>57</v>
      </c>
      <c r="D178" s="298"/>
      <c r="E178" s="298"/>
      <c r="F178" s="320" t="s">
        <v>623</v>
      </c>
      <c r="G178" s="298"/>
      <c r="H178" s="298" t="s">
        <v>693</v>
      </c>
      <c r="I178" s="298" t="s">
        <v>694</v>
      </c>
      <c r="J178" s="298">
        <v>1</v>
      </c>
      <c r="K178" s="342"/>
    </row>
    <row r="179" s="1" customFormat="1" ht="15" customHeight="1">
      <c r="B179" s="321"/>
      <c r="C179" s="298" t="s">
        <v>53</v>
      </c>
      <c r="D179" s="298"/>
      <c r="E179" s="298"/>
      <c r="F179" s="320" t="s">
        <v>623</v>
      </c>
      <c r="G179" s="298"/>
      <c r="H179" s="298" t="s">
        <v>695</v>
      </c>
      <c r="I179" s="298" t="s">
        <v>625</v>
      </c>
      <c r="J179" s="298">
        <v>20</v>
      </c>
      <c r="K179" s="342"/>
    </row>
    <row r="180" s="1" customFormat="1" ht="15" customHeight="1">
      <c r="B180" s="321"/>
      <c r="C180" s="298" t="s">
        <v>54</v>
      </c>
      <c r="D180" s="298"/>
      <c r="E180" s="298"/>
      <c r="F180" s="320" t="s">
        <v>623</v>
      </c>
      <c r="G180" s="298"/>
      <c r="H180" s="298" t="s">
        <v>696</v>
      </c>
      <c r="I180" s="298" t="s">
        <v>625</v>
      </c>
      <c r="J180" s="298">
        <v>255</v>
      </c>
      <c r="K180" s="342"/>
    </row>
    <row r="181" s="1" customFormat="1" ht="15" customHeight="1">
      <c r="B181" s="321"/>
      <c r="C181" s="298" t="s">
        <v>102</v>
      </c>
      <c r="D181" s="298"/>
      <c r="E181" s="298"/>
      <c r="F181" s="320" t="s">
        <v>623</v>
      </c>
      <c r="G181" s="298"/>
      <c r="H181" s="298" t="s">
        <v>587</v>
      </c>
      <c r="I181" s="298" t="s">
        <v>625</v>
      </c>
      <c r="J181" s="298">
        <v>10</v>
      </c>
      <c r="K181" s="342"/>
    </row>
    <row r="182" s="1" customFormat="1" ht="15" customHeight="1">
      <c r="B182" s="321"/>
      <c r="C182" s="298" t="s">
        <v>103</v>
      </c>
      <c r="D182" s="298"/>
      <c r="E182" s="298"/>
      <c r="F182" s="320" t="s">
        <v>623</v>
      </c>
      <c r="G182" s="298"/>
      <c r="H182" s="298" t="s">
        <v>697</v>
      </c>
      <c r="I182" s="298" t="s">
        <v>658</v>
      </c>
      <c r="J182" s="298"/>
      <c r="K182" s="342"/>
    </row>
    <row r="183" s="1" customFormat="1" ht="15" customHeight="1">
      <c r="B183" s="321"/>
      <c r="C183" s="298" t="s">
        <v>698</v>
      </c>
      <c r="D183" s="298"/>
      <c r="E183" s="298"/>
      <c r="F183" s="320" t="s">
        <v>623</v>
      </c>
      <c r="G183" s="298"/>
      <c r="H183" s="298" t="s">
        <v>699</v>
      </c>
      <c r="I183" s="298" t="s">
        <v>658</v>
      </c>
      <c r="J183" s="298"/>
      <c r="K183" s="342"/>
    </row>
    <row r="184" s="1" customFormat="1" ht="15" customHeight="1">
      <c r="B184" s="321"/>
      <c r="C184" s="298" t="s">
        <v>687</v>
      </c>
      <c r="D184" s="298"/>
      <c r="E184" s="298"/>
      <c r="F184" s="320" t="s">
        <v>623</v>
      </c>
      <c r="G184" s="298"/>
      <c r="H184" s="298" t="s">
        <v>700</v>
      </c>
      <c r="I184" s="298" t="s">
        <v>658</v>
      </c>
      <c r="J184" s="298"/>
      <c r="K184" s="342"/>
    </row>
    <row r="185" s="1" customFormat="1" ht="15" customHeight="1">
      <c r="B185" s="321"/>
      <c r="C185" s="298" t="s">
        <v>105</v>
      </c>
      <c r="D185" s="298"/>
      <c r="E185" s="298"/>
      <c r="F185" s="320" t="s">
        <v>629</v>
      </c>
      <c r="G185" s="298"/>
      <c r="H185" s="298" t="s">
        <v>701</v>
      </c>
      <c r="I185" s="298" t="s">
        <v>625</v>
      </c>
      <c r="J185" s="298">
        <v>50</v>
      </c>
      <c r="K185" s="342"/>
    </row>
    <row r="186" s="1" customFormat="1" ht="15" customHeight="1">
      <c r="B186" s="321"/>
      <c r="C186" s="298" t="s">
        <v>702</v>
      </c>
      <c r="D186" s="298"/>
      <c r="E186" s="298"/>
      <c r="F186" s="320" t="s">
        <v>629</v>
      </c>
      <c r="G186" s="298"/>
      <c r="H186" s="298" t="s">
        <v>703</v>
      </c>
      <c r="I186" s="298" t="s">
        <v>704</v>
      </c>
      <c r="J186" s="298"/>
      <c r="K186" s="342"/>
    </row>
    <row r="187" s="1" customFormat="1" ht="15" customHeight="1">
      <c r="B187" s="321"/>
      <c r="C187" s="298" t="s">
        <v>705</v>
      </c>
      <c r="D187" s="298"/>
      <c r="E187" s="298"/>
      <c r="F187" s="320" t="s">
        <v>629</v>
      </c>
      <c r="G187" s="298"/>
      <c r="H187" s="298" t="s">
        <v>706</v>
      </c>
      <c r="I187" s="298" t="s">
        <v>704</v>
      </c>
      <c r="J187" s="298"/>
      <c r="K187" s="342"/>
    </row>
    <row r="188" s="1" customFormat="1" ht="15" customHeight="1">
      <c r="B188" s="321"/>
      <c r="C188" s="298" t="s">
        <v>707</v>
      </c>
      <c r="D188" s="298"/>
      <c r="E188" s="298"/>
      <c r="F188" s="320" t="s">
        <v>629</v>
      </c>
      <c r="G188" s="298"/>
      <c r="H188" s="298" t="s">
        <v>708</v>
      </c>
      <c r="I188" s="298" t="s">
        <v>704</v>
      </c>
      <c r="J188" s="298"/>
      <c r="K188" s="342"/>
    </row>
    <row r="189" s="1" customFormat="1" ht="15" customHeight="1">
      <c r="B189" s="321"/>
      <c r="C189" s="354" t="s">
        <v>709</v>
      </c>
      <c r="D189" s="298"/>
      <c r="E189" s="298"/>
      <c r="F189" s="320" t="s">
        <v>629</v>
      </c>
      <c r="G189" s="298"/>
      <c r="H189" s="298" t="s">
        <v>710</v>
      </c>
      <c r="I189" s="298" t="s">
        <v>711</v>
      </c>
      <c r="J189" s="355" t="s">
        <v>712</v>
      </c>
      <c r="K189" s="342"/>
    </row>
    <row r="190" s="1" customFormat="1" ht="15" customHeight="1">
      <c r="B190" s="321"/>
      <c r="C190" s="305" t="s">
        <v>42</v>
      </c>
      <c r="D190" s="298"/>
      <c r="E190" s="298"/>
      <c r="F190" s="320" t="s">
        <v>623</v>
      </c>
      <c r="G190" s="298"/>
      <c r="H190" s="295" t="s">
        <v>713</v>
      </c>
      <c r="I190" s="298" t="s">
        <v>714</v>
      </c>
      <c r="J190" s="298"/>
      <c r="K190" s="342"/>
    </row>
    <row r="191" s="1" customFormat="1" ht="15" customHeight="1">
      <c r="B191" s="321"/>
      <c r="C191" s="305" t="s">
        <v>715</v>
      </c>
      <c r="D191" s="298"/>
      <c r="E191" s="298"/>
      <c r="F191" s="320" t="s">
        <v>623</v>
      </c>
      <c r="G191" s="298"/>
      <c r="H191" s="298" t="s">
        <v>716</v>
      </c>
      <c r="I191" s="298" t="s">
        <v>658</v>
      </c>
      <c r="J191" s="298"/>
      <c r="K191" s="342"/>
    </row>
    <row r="192" s="1" customFormat="1" ht="15" customHeight="1">
      <c r="B192" s="321"/>
      <c r="C192" s="305" t="s">
        <v>717</v>
      </c>
      <c r="D192" s="298"/>
      <c r="E192" s="298"/>
      <c r="F192" s="320" t="s">
        <v>623</v>
      </c>
      <c r="G192" s="298"/>
      <c r="H192" s="298" t="s">
        <v>718</v>
      </c>
      <c r="I192" s="298" t="s">
        <v>658</v>
      </c>
      <c r="J192" s="298"/>
      <c r="K192" s="342"/>
    </row>
    <row r="193" s="1" customFormat="1" ht="15" customHeight="1">
      <c r="B193" s="321"/>
      <c r="C193" s="305" t="s">
        <v>719</v>
      </c>
      <c r="D193" s="298"/>
      <c r="E193" s="298"/>
      <c r="F193" s="320" t="s">
        <v>629</v>
      </c>
      <c r="G193" s="298"/>
      <c r="H193" s="298" t="s">
        <v>720</v>
      </c>
      <c r="I193" s="298" t="s">
        <v>658</v>
      </c>
      <c r="J193" s="298"/>
      <c r="K193" s="342"/>
    </row>
    <row r="194" s="1" customFormat="1" ht="15" customHeight="1">
      <c r="B194" s="348"/>
      <c r="C194" s="356"/>
      <c r="D194" s="330"/>
      <c r="E194" s="330"/>
      <c r="F194" s="330"/>
      <c r="G194" s="330"/>
      <c r="H194" s="330"/>
      <c r="I194" s="330"/>
      <c r="J194" s="330"/>
      <c r="K194" s="349"/>
    </row>
    <row r="195" s="1" customFormat="1" ht="18.75" customHeight="1">
      <c r="B195" s="295"/>
      <c r="C195" s="298"/>
      <c r="D195" s="298"/>
      <c r="E195" s="298"/>
      <c r="F195" s="320"/>
      <c r="G195" s="298"/>
      <c r="H195" s="298"/>
      <c r="I195" s="298"/>
      <c r="J195" s="298"/>
      <c r="K195" s="295"/>
    </row>
    <row r="196" s="1" customFormat="1" ht="18.75" customHeight="1">
      <c r="B196" s="295"/>
      <c r="C196" s="298"/>
      <c r="D196" s="298"/>
      <c r="E196" s="298"/>
      <c r="F196" s="320"/>
      <c r="G196" s="298"/>
      <c r="H196" s="298"/>
      <c r="I196" s="298"/>
      <c r="J196" s="298"/>
      <c r="K196" s="295"/>
    </row>
    <row r="197" s="1" customFormat="1" ht="18.75" customHeight="1">
      <c r="B197" s="306"/>
      <c r="C197" s="306"/>
      <c r="D197" s="306"/>
      <c r="E197" s="306"/>
      <c r="F197" s="306"/>
      <c r="G197" s="306"/>
      <c r="H197" s="306"/>
      <c r="I197" s="306"/>
      <c r="J197" s="306"/>
      <c r="K197" s="306"/>
    </row>
    <row r="198" s="1" customFormat="1" ht="13.5">
      <c r="B198" s="285"/>
      <c r="C198" s="286"/>
      <c r="D198" s="286"/>
      <c r="E198" s="286"/>
      <c r="F198" s="286"/>
      <c r="G198" s="286"/>
      <c r="H198" s="286"/>
      <c r="I198" s="286"/>
      <c r="J198" s="286"/>
      <c r="K198" s="287"/>
    </row>
    <row r="199" s="1" customFormat="1" ht="21">
      <c r="B199" s="288"/>
      <c r="C199" s="289" t="s">
        <v>721</v>
      </c>
      <c r="D199" s="289"/>
      <c r="E199" s="289"/>
      <c r="F199" s="289"/>
      <c r="G199" s="289"/>
      <c r="H199" s="289"/>
      <c r="I199" s="289"/>
      <c r="J199" s="289"/>
      <c r="K199" s="290"/>
    </row>
    <row r="200" s="1" customFormat="1" ht="25.5" customHeight="1">
      <c r="B200" s="288"/>
      <c r="C200" s="357" t="s">
        <v>722</v>
      </c>
      <c r="D200" s="357"/>
      <c r="E200" s="357"/>
      <c r="F200" s="357" t="s">
        <v>723</v>
      </c>
      <c r="G200" s="358"/>
      <c r="H200" s="357" t="s">
        <v>724</v>
      </c>
      <c r="I200" s="357"/>
      <c r="J200" s="357"/>
      <c r="K200" s="290"/>
    </row>
    <row r="201" s="1" customFormat="1" ht="5.25" customHeight="1">
      <c r="B201" s="321"/>
      <c r="C201" s="318"/>
      <c r="D201" s="318"/>
      <c r="E201" s="318"/>
      <c r="F201" s="318"/>
      <c r="G201" s="298"/>
      <c r="H201" s="318"/>
      <c r="I201" s="318"/>
      <c r="J201" s="318"/>
      <c r="K201" s="342"/>
    </row>
    <row r="202" s="1" customFormat="1" ht="15" customHeight="1">
      <c r="B202" s="321"/>
      <c r="C202" s="298" t="s">
        <v>714</v>
      </c>
      <c r="D202" s="298"/>
      <c r="E202" s="298"/>
      <c r="F202" s="320" t="s">
        <v>43</v>
      </c>
      <c r="G202" s="298"/>
      <c r="H202" s="298" t="s">
        <v>725</v>
      </c>
      <c r="I202" s="298"/>
      <c r="J202" s="298"/>
      <c r="K202" s="342"/>
    </row>
    <row r="203" s="1" customFormat="1" ht="15" customHeight="1">
      <c r="B203" s="321"/>
      <c r="C203" s="327"/>
      <c r="D203" s="298"/>
      <c r="E203" s="298"/>
      <c r="F203" s="320" t="s">
        <v>44</v>
      </c>
      <c r="G203" s="298"/>
      <c r="H203" s="298" t="s">
        <v>726</v>
      </c>
      <c r="I203" s="298"/>
      <c r="J203" s="298"/>
      <c r="K203" s="342"/>
    </row>
    <row r="204" s="1" customFormat="1" ht="15" customHeight="1">
      <c r="B204" s="321"/>
      <c r="C204" s="327"/>
      <c r="D204" s="298"/>
      <c r="E204" s="298"/>
      <c r="F204" s="320" t="s">
        <v>47</v>
      </c>
      <c r="G204" s="298"/>
      <c r="H204" s="298" t="s">
        <v>727</v>
      </c>
      <c r="I204" s="298"/>
      <c r="J204" s="298"/>
      <c r="K204" s="342"/>
    </row>
    <row r="205" s="1" customFormat="1" ht="15" customHeight="1">
      <c r="B205" s="321"/>
      <c r="C205" s="298"/>
      <c r="D205" s="298"/>
      <c r="E205" s="298"/>
      <c r="F205" s="320" t="s">
        <v>45</v>
      </c>
      <c r="G205" s="298"/>
      <c r="H205" s="298" t="s">
        <v>728</v>
      </c>
      <c r="I205" s="298"/>
      <c r="J205" s="298"/>
      <c r="K205" s="342"/>
    </row>
    <row r="206" s="1" customFormat="1" ht="15" customHeight="1">
      <c r="B206" s="321"/>
      <c r="C206" s="298"/>
      <c r="D206" s="298"/>
      <c r="E206" s="298"/>
      <c r="F206" s="320" t="s">
        <v>46</v>
      </c>
      <c r="G206" s="298"/>
      <c r="H206" s="298" t="s">
        <v>729</v>
      </c>
      <c r="I206" s="298"/>
      <c r="J206" s="298"/>
      <c r="K206" s="342"/>
    </row>
    <row r="207" s="1" customFormat="1" ht="15" customHeight="1">
      <c r="B207" s="321"/>
      <c r="C207" s="298"/>
      <c r="D207" s="298"/>
      <c r="E207" s="298"/>
      <c r="F207" s="320"/>
      <c r="G207" s="298"/>
      <c r="H207" s="298"/>
      <c r="I207" s="298"/>
      <c r="J207" s="298"/>
      <c r="K207" s="342"/>
    </row>
    <row r="208" s="1" customFormat="1" ht="15" customHeight="1">
      <c r="B208" s="321"/>
      <c r="C208" s="298" t="s">
        <v>670</v>
      </c>
      <c r="D208" s="298"/>
      <c r="E208" s="298"/>
      <c r="F208" s="320" t="s">
        <v>79</v>
      </c>
      <c r="G208" s="298"/>
      <c r="H208" s="298" t="s">
        <v>730</v>
      </c>
      <c r="I208" s="298"/>
      <c r="J208" s="298"/>
      <c r="K208" s="342"/>
    </row>
    <row r="209" s="1" customFormat="1" ht="15" customHeight="1">
      <c r="B209" s="321"/>
      <c r="C209" s="327"/>
      <c r="D209" s="298"/>
      <c r="E209" s="298"/>
      <c r="F209" s="320" t="s">
        <v>566</v>
      </c>
      <c r="G209" s="298"/>
      <c r="H209" s="298" t="s">
        <v>567</v>
      </c>
      <c r="I209" s="298"/>
      <c r="J209" s="298"/>
      <c r="K209" s="342"/>
    </row>
    <row r="210" s="1" customFormat="1" ht="15" customHeight="1">
      <c r="B210" s="321"/>
      <c r="C210" s="298"/>
      <c r="D210" s="298"/>
      <c r="E210" s="298"/>
      <c r="F210" s="320" t="s">
        <v>564</v>
      </c>
      <c r="G210" s="298"/>
      <c r="H210" s="298" t="s">
        <v>731</v>
      </c>
      <c r="I210" s="298"/>
      <c r="J210" s="298"/>
      <c r="K210" s="342"/>
    </row>
    <row r="211" s="1" customFormat="1" ht="15" customHeight="1">
      <c r="B211" s="359"/>
      <c r="C211" s="327"/>
      <c r="D211" s="327"/>
      <c r="E211" s="327"/>
      <c r="F211" s="320" t="s">
        <v>568</v>
      </c>
      <c r="G211" s="305"/>
      <c r="H211" s="346" t="s">
        <v>78</v>
      </c>
      <c r="I211" s="346"/>
      <c r="J211" s="346"/>
      <c r="K211" s="360"/>
    </row>
    <row r="212" s="1" customFormat="1" ht="15" customHeight="1">
      <c r="B212" s="359"/>
      <c r="C212" s="327"/>
      <c r="D212" s="327"/>
      <c r="E212" s="327"/>
      <c r="F212" s="320" t="s">
        <v>569</v>
      </c>
      <c r="G212" s="305"/>
      <c r="H212" s="346" t="s">
        <v>169</v>
      </c>
      <c r="I212" s="346"/>
      <c r="J212" s="346"/>
      <c r="K212" s="360"/>
    </row>
    <row r="213" s="1" customFormat="1" ht="15" customHeight="1">
      <c r="B213" s="359"/>
      <c r="C213" s="327"/>
      <c r="D213" s="327"/>
      <c r="E213" s="327"/>
      <c r="F213" s="361"/>
      <c r="G213" s="305"/>
      <c r="H213" s="362"/>
      <c r="I213" s="362"/>
      <c r="J213" s="362"/>
      <c r="K213" s="360"/>
    </row>
    <row r="214" s="1" customFormat="1" ht="15" customHeight="1">
      <c r="B214" s="359"/>
      <c r="C214" s="298" t="s">
        <v>694</v>
      </c>
      <c r="D214" s="327"/>
      <c r="E214" s="327"/>
      <c r="F214" s="320">
        <v>1</v>
      </c>
      <c r="G214" s="305"/>
      <c r="H214" s="346" t="s">
        <v>732</v>
      </c>
      <c r="I214" s="346"/>
      <c r="J214" s="346"/>
      <c r="K214" s="360"/>
    </row>
    <row r="215" s="1" customFormat="1" ht="15" customHeight="1">
      <c r="B215" s="359"/>
      <c r="C215" s="327"/>
      <c r="D215" s="327"/>
      <c r="E215" s="327"/>
      <c r="F215" s="320">
        <v>2</v>
      </c>
      <c r="G215" s="305"/>
      <c r="H215" s="346" t="s">
        <v>733</v>
      </c>
      <c r="I215" s="346"/>
      <c r="J215" s="346"/>
      <c r="K215" s="360"/>
    </row>
    <row r="216" s="1" customFormat="1" ht="15" customHeight="1">
      <c r="B216" s="359"/>
      <c r="C216" s="327"/>
      <c r="D216" s="327"/>
      <c r="E216" s="327"/>
      <c r="F216" s="320">
        <v>3</v>
      </c>
      <c r="G216" s="305"/>
      <c r="H216" s="346" t="s">
        <v>734</v>
      </c>
      <c r="I216" s="346"/>
      <c r="J216" s="346"/>
      <c r="K216" s="360"/>
    </row>
    <row r="217" s="1" customFormat="1" ht="15" customHeight="1">
      <c r="B217" s="359"/>
      <c r="C217" s="327"/>
      <c r="D217" s="327"/>
      <c r="E217" s="327"/>
      <c r="F217" s="320">
        <v>4</v>
      </c>
      <c r="G217" s="305"/>
      <c r="H217" s="346" t="s">
        <v>735</v>
      </c>
      <c r="I217" s="346"/>
      <c r="J217" s="346"/>
      <c r="K217" s="360"/>
    </row>
    <row r="218" s="1" customFormat="1" ht="12.75" customHeight="1">
      <c r="B218" s="363"/>
      <c r="C218" s="364"/>
      <c r="D218" s="364"/>
      <c r="E218" s="364"/>
      <c r="F218" s="364"/>
      <c r="G218" s="364"/>
      <c r="H218" s="364"/>
      <c r="I218" s="364"/>
      <c r="J218" s="364"/>
      <c r="K218" s="36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 Rousek</dc:creator>
  <cp:lastModifiedBy>Martin Rousek</cp:lastModifiedBy>
  <dcterms:created xsi:type="dcterms:W3CDTF">2021-07-26T13:47:35Z</dcterms:created>
  <dcterms:modified xsi:type="dcterms:W3CDTF">2021-07-26T13:47:38Z</dcterms:modified>
</cp:coreProperties>
</file>